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NT120\Documents\BIM Team\BIM_DOCS\2020 PACKAGE\"/>
    </mc:Choice>
  </mc:AlternateContent>
  <xr:revisionPtr revIDLastSave="0" documentId="13_ncr:1_{4CD72755-E158-495B-96E9-28F6223B323C}" xr6:coauthVersionLast="47" xr6:coauthVersionMax="47" xr10:uidLastSave="{00000000-0000-0000-0000-000000000000}"/>
  <bookViews>
    <workbookView xWindow="-120" yWindow="-120" windowWidth="29040" windowHeight="15840" firstSheet="14" activeTab="14" xr2:uid="{00000000-000D-0000-FFFF-FFFF00000000}"/>
  </bookViews>
  <sheets>
    <sheet name="aa_Stats" sheetId="125" state="hidden" r:id="rId1"/>
    <sheet name="Comparison of Names" sheetId="5" state="hidden" r:id="rId2"/>
    <sheet name="Acceptable Column Names" sheetId="486" r:id="rId3"/>
    <sheet name="Data Consolidated" sheetId="485" r:id="rId4"/>
    <sheet name="Project" sheetId="363" r:id="rId5"/>
    <sheet name="Room" sheetId="364" r:id="rId6"/>
    <sheet name="Door" sheetId="365" r:id="rId7"/>
    <sheet name="AED Devices" sheetId="370" r:id="rId8"/>
    <sheet name="Fixtures" sheetId="492" r:id="rId9"/>
    <sheet name="Maintainable Equipment" sheetId="483" r:id="rId10"/>
    <sheet name="Network Outlet" sheetId="487" r:id="rId11"/>
    <sheet name="Network Jack" sheetId="488" r:id="rId12"/>
    <sheet name="Roof" sheetId="489" r:id="rId13"/>
    <sheet name="Roofing" sheetId="490" r:id="rId14"/>
    <sheet name="Safety Device" sheetId="491" r:id="rId15"/>
  </sheets>
  <definedNames>
    <definedName name="ExternalData_1" localSheetId="3" hidden="1">'Data Consolidated'!$A$1:$CH$196</definedName>
    <definedName name="_xlnm.Print_Titles" localSheetId="2">'Acceptable Column Names'!$A:$A,'Acceptable Column Names'!$1:$1</definedName>
    <definedName name="_xlnm.Print_Titles" localSheetId="1">'Comparison of Names'!$1:$1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486" l="1"/>
  <c r="Z44" i="486"/>
  <c r="B44" i="486" s="1"/>
  <c r="AA44" i="486"/>
  <c r="AB44" i="486"/>
  <c r="D36" i="486"/>
  <c r="Z36" i="486"/>
  <c r="B36" i="486" s="1"/>
  <c r="AA36" i="486"/>
  <c r="AB36" i="486"/>
  <c r="AB110" i="486" l="1"/>
  <c r="AA110" i="486"/>
  <c r="Z110" i="486"/>
  <c r="B110" i="486" s="1"/>
  <c r="D110" i="486"/>
  <c r="AB109" i="486"/>
  <c r="AA109" i="486"/>
  <c r="Z109" i="486"/>
  <c r="B109" i="486" s="1"/>
  <c r="D109" i="486"/>
  <c r="AB108" i="486"/>
  <c r="AA108" i="486"/>
  <c r="Z108" i="486"/>
  <c r="B108" i="486" s="1"/>
  <c r="D108" i="486"/>
  <c r="AB107" i="486"/>
  <c r="AA107" i="486"/>
  <c r="Z107" i="486"/>
  <c r="B107" i="486" s="1"/>
  <c r="D107" i="486"/>
  <c r="AB106" i="486"/>
  <c r="AA106" i="486"/>
  <c r="Z106" i="486"/>
  <c r="B106" i="486" s="1"/>
  <c r="D106" i="486"/>
  <c r="AB105" i="486"/>
  <c r="AA105" i="486"/>
  <c r="Z105" i="486"/>
  <c r="B105" i="486" s="1"/>
  <c r="D105" i="486"/>
  <c r="AB104" i="486"/>
  <c r="AA104" i="486"/>
  <c r="Z104" i="486"/>
  <c r="B104" i="486" s="1"/>
  <c r="D104" i="486"/>
  <c r="AB103" i="486"/>
  <c r="AA103" i="486"/>
  <c r="Z103" i="486"/>
  <c r="B103" i="486" s="1"/>
  <c r="D103" i="486"/>
  <c r="AB102" i="486"/>
  <c r="AA102" i="486"/>
  <c r="Z102" i="486"/>
  <c r="B102" i="486" s="1"/>
  <c r="D102" i="486"/>
  <c r="AB101" i="486"/>
  <c r="AA101" i="486"/>
  <c r="Z101" i="486"/>
  <c r="B101" i="486" s="1"/>
  <c r="D101" i="486"/>
  <c r="AB100" i="486"/>
  <c r="AA100" i="486"/>
  <c r="Z100" i="486"/>
  <c r="B100" i="486" s="1"/>
  <c r="D100" i="486"/>
  <c r="AB99" i="486"/>
  <c r="AA99" i="486"/>
  <c r="Z99" i="486"/>
  <c r="B99" i="486" s="1"/>
  <c r="D99" i="486"/>
  <c r="AB98" i="486"/>
  <c r="AA98" i="486"/>
  <c r="Z98" i="486"/>
  <c r="B98" i="486" s="1"/>
  <c r="D98" i="486"/>
  <c r="AB97" i="486"/>
  <c r="AA97" i="486"/>
  <c r="Z97" i="486"/>
  <c r="B97" i="486" s="1"/>
  <c r="D97" i="486"/>
  <c r="AB96" i="486"/>
  <c r="AA96" i="486"/>
  <c r="Z96" i="486"/>
  <c r="B96" i="486" s="1"/>
  <c r="D96" i="486"/>
  <c r="AB95" i="486"/>
  <c r="AA95" i="486"/>
  <c r="Z95" i="486"/>
  <c r="B95" i="486" s="1"/>
  <c r="D95" i="486"/>
  <c r="AB94" i="486"/>
  <c r="AA94" i="486"/>
  <c r="Z94" i="486"/>
  <c r="B94" i="486" s="1"/>
  <c r="D94" i="486"/>
  <c r="AB93" i="486"/>
  <c r="AA93" i="486"/>
  <c r="Z93" i="486"/>
  <c r="B93" i="486" s="1"/>
  <c r="D93" i="486"/>
  <c r="AB92" i="486"/>
  <c r="AA92" i="486"/>
  <c r="Z92" i="486"/>
  <c r="B92" i="486" s="1"/>
  <c r="D92" i="486"/>
  <c r="AB91" i="486"/>
  <c r="AA91" i="486"/>
  <c r="Z91" i="486"/>
  <c r="B91" i="486" s="1"/>
  <c r="D91" i="486"/>
  <c r="AB90" i="486"/>
  <c r="AA90" i="486"/>
  <c r="Z90" i="486"/>
  <c r="B90" i="486" s="1"/>
  <c r="D90" i="486"/>
  <c r="AB89" i="486"/>
  <c r="AA89" i="486"/>
  <c r="Z89" i="486"/>
  <c r="B89" i="486" s="1"/>
  <c r="D89" i="486"/>
  <c r="AB88" i="486"/>
  <c r="AA88" i="486"/>
  <c r="Z88" i="486"/>
  <c r="B88" i="486" s="1"/>
  <c r="D88" i="486"/>
  <c r="AB87" i="486"/>
  <c r="AA87" i="486"/>
  <c r="Z87" i="486"/>
  <c r="B87" i="486" s="1"/>
  <c r="D87" i="486"/>
  <c r="AB86" i="486"/>
  <c r="AA86" i="486"/>
  <c r="Z86" i="486"/>
  <c r="B86" i="486" s="1"/>
  <c r="D86" i="486"/>
  <c r="AB85" i="486"/>
  <c r="AA85" i="486"/>
  <c r="Z85" i="486"/>
  <c r="B85" i="486" s="1"/>
  <c r="D85" i="486"/>
  <c r="AB84" i="486"/>
  <c r="AA84" i="486"/>
  <c r="Z84" i="486"/>
  <c r="B84" i="486" s="1"/>
  <c r="D84" i="486"/>
  <c r="AB83" i="486"/>
  <c r="AA83" i="486"/>
  <c r="Z83" i="486"/>
  <c r="B83" i="486" s="1"/>
  <c r="D83" i="486"/>
  <c r="AB82" i="486"/>
  <c r="AA82" i="486"/>
  <c r="Z82" i="486"/>
  <c r="B82" i="486" s="1"/>
  <c r="D82" i="486"/>
  <c r="AB81" i="486"/>
  <c r="AA81" i="486"/>
  <c r="Z81" i="486"/>
  <c r="B81" i="486" s="1"/>
  <c r="D81" i="486"/>
  <c r="AB80" i="486"/>
  <c r="AA80" i="486"/>
  <c r="Z80" i="486"/>
  <c r="B80" i="486" s="1"/>
  <c r="D80" i="486"/>
  <c r="AB79" i="486"/>
  <c r="AA79" i="486"/>
  <c r="Z79" i="486"/>
  <c r="B79" i="486" s="1"/>
  <c r="D79" i="486"/>
  <c r="AB78" i="486"/>
  <c r="AA78" i="486"/>
  <c r="Z78" i="486"/>
  <c r="B78" i="486" s="1"/>
  <c r="D78" i="486"/>
  <c r="AB77" i="486"/>
  <c r="AA77" i="486"/>
  <c r="Z77" i="486"/>
  <c r="B77" i="486" s="1"/>
  <c r="D77" i="486"/>
  <c r="AB76" i="486"/>
  <c r="AA76" i="486"/>
  <c r="Z76" i="486"/>
  <c r="B76" i="486" s="1"/>
  <c r="D76" i="486"/>
  <c r="AB75" i="486"/>
  <c r="AA75" i="486"/>
  <c r="Z75" i="486"/>
  <c r="B75" i="486" s="1"/>
  <c r="D75" i="486"/>
  <c r="AB74" i="486"/>
  <c r="AA74" i="486"/>
  <c r="Z74" i="486"/>
  <c r="B74" i="486" s="1"/>
  <c r="D74" i="486"/>
  <c r="AB73" i="486"/>
  <c r="AA73" i="486"/>
  <c r="Z73" i="486"/>
  <c r="B73" i="486" s="1"/>
  <c r="D73" i="486"/>
  <c r="AB72" i="486"/>
  <c r="AA72" i="486"/>
  <c r="Z72" i="486"/>
  <c r="B72" i="486" s="1"/>
  <c r="D72" i="486"/>
  <c r="AB71" i="486"/>
  <c r="AA71" i="486"/>
  <c r="Z71" i="486"/>
  <c r="B71" i="486" s="1"/>
  <c r="D71" i="486"/>
  <c r="AB70" i="486"/>
  <c r="AA70" i="486"/>
  <c r="Z70" i="486"/>
  <c r="B70" i="486" s="1"/>
  <c r="D70" i="486"/>
  <c r="AB69" i="486"/>
  <c r="AA69" i="486"/>
  <c r="Z69" i="486"/>
  <c r="B69" i="486" s="1"/>
  <c r="D69" i="486"/>
  <c r="AB68" i="486"/>
  <c r="AA68" i="486"/>
  <c r="Z68" i="486"/>
  <c r="B68" i="486" s="1"/>
  <c r="D68" i="486"/>
  <c r="AB67" i="486"/>
  <c r="AA67" i="486"/>
  <c r="Z67" i="486"/>
  <c r="B67" i="486" s="1"/>
  <c r="D67" i="486"/>
  <c r="AB66" i="486"/>
  <c r="AA66" i="486"/>
  <c r="Z66" i="486"/>
  <c r="B66" i="486" s="1"/>
  <c r="D66" i="486"/>
  <c r="AB65" i="486"/>
  <c r="AA65" i="486"/>
  <c r="Z65" i="486"/>
  <c r="B65" i="486" s="1"/>
  <c r="D65" i="486"/>
  <c r="AB64" i="486"/>
  <c r="AA64" i="486"/>
  <c r="Z64" i="486"/>
  <c r="B64" i="486" s="1"/>
  <c r="D64" i="486"/>
  <c r="AB63" i="486"/>
  <c r="AA63" i="486"/>
  <c r="Z63" i="486"/>
  <c r="B63" i="486" s="1"/>
  <c r="D63" i="486"/>
  <c r="AB62" i="486"/>
  <c r="AA62" i="486"/>
  <c r="Z62" i="486"/>
  <c r="B62" i="486" s="1"/>
  <c r="D62" i="486"/>
  <c r="AB61" i="486"/>
  <c r="AA61" i="486"/>
  <c r="Z61" i="486"/>
  <c r="B61" i="486" s="1"/>
  <c r="D61" i="486"/>
  <c r="AB60" i="486"/>
  <c r="AA60" i="486"/>
  <c r="Z60" i="486"/>
  <c r="B60" i="486" s="1"/>
  <c r="D60" i="486"/>
  <c r="AB59" i="486"/>
  <c r="AA59" i="486"/>
  <c r="Z59" i="486"/>
  <c r="B59" i="486" s="1"/>
  <c r="D59" i="486"/>
  <c r="AB58" i="486"/>
  <c r="AA58" i="486"/>
  <c r="Z58" i="486"/>
  <c r="B58" i="486" s="1"/>
  <c r="D58" i="486"/>
  <c r="AB57" i="486"/>
  <c r="AA57" i="486"/>
  <c r="Z57" i="486"/>
  <c r="B57" i="486" s="1"/>
  <c r="D57" i="486"/>
  <c r="AB56" i="486"/>
  <c r="AA56" i="486"/>
  <c r="Z56" i="486"/>
  <c r="B56" i="486" s="1"/>
  <c r="D56" i="486"/>
  <c r="AB55" i="486"/>
  <c r="AA55" i="486"/>
  <c r="Z55" i="486"/>
  <c r="B55" i="486" s="1"/>
  <c r="D55" i="486"/>
  <c r="AB54" i="486"/>
  <c r="AA54" i="486"/>
  <c r="Z54" i="486"/>
  <c r="B54" i="486" s="1"/>
  <c r="D54" i="486"/>
  <c r="AB53" i="486"/>
  <c r="AA53" i="486"/>
  <c r="Z53" i="486"/>
  <c r="B53" i="486" s="1"/>
  <c r="D53" i="486"/>
  <c r="AB52" i="486"/>
  <c r="AA52" i="486"/>
  <c r="Z52" i="486"/>
  <c r="B52" i="486" s="1"/>
  <c r="D52" i="486"/>
  <c r="AB51" i="486"/>
  <c r="AA51" i="486"/>
  <c r="Z51" i="486"/>
  <c r="B51" i="486" s="1"/>
  <c r="D51" i="486"/>
  <c r="AB50" i="486"/>
  <c r="AA50" i="486"/>
  <c r="Z50" i="486"/>
  <c r="B50" i="486" s="1"/>
  <c r="D50" i="486"/>
  <c r="AB49" i="486"/>
  <c r="AA49" i="486"/>
  <c r="Z49" i="486"/>
  <c r="B49" i="486" s="1"/>
  <c r="D49" i="486"/>
  <c r="AB48" i="486"/>
  <c r="AA48" i="486"/>
  <c r="Z48" i="486"/>
  <c r="B48" i="486" s="1"/>
  <c r="D48" i="486"/>
  <c r="AB47" i="486"/>
  <c r="AA47" i="486"/>
  <c r="Z47" i="486"/>
  <c r="B47" i="486" s="1"/>
  <c r="D47" i="486"/>
  <c r="AB46" i="486"/>
  <c r="AA46" i="486"/>
  <c r="Z46" i="486"/>
  <c r="B46" i="486" s="1"/>
  <c r="D46" i="486"/>
  <c r="AB45" i="486"/>
  <c r="AA45" i="486"/>
  <c r="Z45" i="486"/>
  <c r="B45" i="486" s="1"/>
  <c r="D45" i="486"/>
  <c r="AB43" i="486"/>
  <c r="AA43" i="486"/>
  <c r="Z43" i="486"/>
  <c r="B43" i="486" s="1"/>
  <c r="D43" i="486"/>
  <c r="AB42" i="486"/>
  <c r="AA42" i="486"/>
  <c r="Z42" i="486"/>
  <c r="B42" i="486" s="1"/>
  <c r="D42" i="486"/>
  <c r="AB41" i="486"/>
  <c r="AA41" i="486"/>
  <c r="Z41" i="486"/>
  <c r="B41" i="486" s="1"/>
  <c r="D41" i="486"/>
  <c r="AB40" i="486"/>
  <c r="AA40" i="486"/>
  <c r="Z40" i="486"/>
  <c r="B40" i="486" s="1"/>
  <c r="D40" i="486"/>
  <c r="AB39" i="486"/>
  <c r="AA39" i="486"/>
  <c r="Z39" i="486"/>
  <c r="B39" i="486" s="1"/>
  <c r="D39" i="486"/>
  <c r="AB38" i="486"/>
  <c r="AA38" i="486"/>
  <c r="Z38" i="486"/>
  <c r="B38" i="486" s="1"/>
  <c r="D38" i="486"/>
  <c r="AB37" i="486"/>
  <c r="AA37" i="486"/>
  <c r="Z37" i="486"/>
  <c r="B37" i="486" s="1"/>
  <c r="D37" i="486"/>
  <c r="AB35" i="486"/>
  <c r="AA35" i="486"/>
  <c r="Z35" i="486"/>
  <c r="B35" i="486" s="1"/>
  <c r="D35" i="486"/>
  <c r="AB34" i="486"/>
  <c r="AA34" i="486"/>
  <c r="Z34" i="486"/>
  <c r="B34" i="486" s="1"/>
  <c r="D34" i="486"/>
  <c r="AB33" i="486"/>
  <c r="AA33" i="486"/>
  <c r="Z33" i="486"/>
  <c r="B33" i="486" s="1"/>
  <c r="D33" i="486"/>
  <c r="AB32" i="486"/>
  <c r="AA32" i="486"/>
  <c r="Z32" i="486"/>
  <c r="B32" i="486" s="1"/>
  <c r="D32" i="486"/>
  <c r="AB31" i="486"/>
  <c r="AA31" i="486"/>
  <c r="Z31" i="486"/>
  <c r="B31" i="486" s="1"/>
  <c r="D31" i="486"/>
  <c r="AB30" i="486"/>
  <c r="AA30" i="486"/>
  <c r="Z30" i="486"/>
  <c r="B30" i="486" s="1"/>
  <c r="D30" i="486"/>
  <c r="AB29" i="486"/>
  <c r="AA29" i="486"/>
  <c r="Z29" i="486"/>
  <c r="B29" i="486" s="1"/>
  <c r="D29" i="486"/>
  <c r="AB28" i="486"/>
  <c r="AA28" i="486"/>
  <c r="Z28" i="486"/>
  <c r="B28" i="486" s="1"/>
  <c r="D28" i="486"/>
  <c r="AB27" i="486"/>
  <c r="AA27" i="486"/>
  <c r="Z27" i="486"/>
  <c r="B27" i="486" s="1"/>
  <c r="D27" i="486"/>
  <c r="AB26" i="486"/>
  <c r="AA26" i="486"/>
  <c r="Z26" i="486"/>
  <c r="B26" i="486" s="1"/>
  <c r="D26" i="486"/>
  <c r="AB25" i="486"/>
  <c r="AA25" i="486"/>
  <c r="Z25" i="486"/>
  <c r="B25" i="486" s="1"/>
  <c r="D25" i="486"/>
  <c r="AB24" i="486"/>
  <c r="AA24" i="486"/>
  <c r="Z24" i="486"/>
  <c r="B24" i="486" s="1"/>
  <c r="D24" i="486"/>
  <c r="AB23" i="486"/>
  <c r="AA23" i="486"/>
  <c r="Z23" i="486"/>
  <c r="B23" i="486" s="1"/>
  <c r="D23" i="486"/>
  <c r="AB22" i="486"/>
  <c r="AA22" i="486"/>
  <c r="Z22" i="486"/>
  <c r="B22" i="486" s="1"/>
  <c r="D22" i="486"/>
  <c r="AB21" i="486"/>
  <c r="AA21" i="486"/>
  <c r="Z21" i="486"/>
  <c r="B21" i="486" s="1"/>
  <c r="D21" i="486"/>
  <c r="AB20" i="486"/>
  <c r="AA20" i="486"/>
  <c r="Z20" i="486"/>
  <c r="B20" i="486" s="1"/>
  <c r="D20" i="486"/>
  <c r="AB19" i="486"/>
  <c r="AA19" i="486"/>
  <c r="Z19" i="486"/>
  <c r="B19" i="486" s="1"/>
  <c r="D19" i="486"/>
  <c r="AB18" i="486"/>
  <c r="AA18" i="486"/>
  <c r="Z18" i="486"/>
  <c r="B18" i="486" s="1"/>
  <c r="D18" i="486"/>
  <c r="AB17" i="486"/>
  <c r="AA17" i="486"/>
  <c r="Z17" i="486"/>
  <c r="B17" i="486" s="1"/>
  <c r="D17" i="486"/>
  <c r="AB16" i="486"/>
  <c r="AA16" i="486"/>
  <c r="Z16" i="486"/>
  <c r="B16" i="486" s="1"/>
  <c r="D16" i="486"/>
  <c r="AB15" i="486"/>
  <c r="AA15" i="486"/>
  <c r="Z15" i="486"/>
  <c r="B15" i="486" s="1"/>
  <c r="D15" i="486"/>
  <c r="AB14" i="486"/>
  <c r="AA14" i="486"/>
  <c r="Z14" i="486"/>
  <c r="B14" i="486" s="1"/>
  <c r="D14" i="486"/>
  <c r="AB13" i="486"/>
  <c r="AA13" i="486"/>
  <c r="Z13" i="486"/>
  <c r="B13" i="486" s="1"/>
  <c r="D13" i="486"/>
  <c r="AB12" i="486"/>
  <c r="AA12" i="486"/>
  <c r="Z12" i="486"/>
  <c r="B12" i="486" s="1"/>
  <c r="D12" i="486"/>
  <c r="AB11" i="486"/>
  <c r="AA11" i="486"/>
  <c r="Z11" i="486"/>
  <c r="B11" i="486" s="1"/>
  <c r="D11" i="486"/>
  <c r="AB10" i="486"/>
  <c r="AA10" i="486"/>
  <c r="Z10" i="486"/>
  <c r="Y44" i="486" s="1"/>
  <c r="D10" i="486"/>
  <c r="AB9" i="486"/>
  <c r="AA9" i="486"/>
  <c r="Z9" i="486"/>
  <c r="B9" i="486" s="1"/>
  <c r="D9" i="486"/>
  <c r="AB8" i="486"/>
  <c r="AA8" i="486"/>
  <c r="Z8" i="486"/>
  <c r="B8" i="486" s="1"/>
  <c r="D8" i="486"/>
  <c r="AN7" i="486"/>
  <c r="AM7" i="486"/>
  <c r="AL7" i="486"/>
  <c r="AK7" i="486"/>
  <c r="AJ7" i="486"/>
  <c r="AI7" i="486"/>
  <c r="AH7" i="486"/>
  <c r="AG7" i="486"/>
  <c r="AF7" i="486"/>
  <c r="AE7" i="486"/>
  <c r="AD7" i="486"/>
  <c r="D7" i="486"/>
  <c r="AN6" i="486"/>
  <c r="AM6" i="486"/>
  <c r="AL6" i="486"/>
  <c r="AK6" i="486"/>
  <c r="AJ6" i="486"/>
  <c r="AI6" i="486"/>
  <c r="AH6" i="486"/>
  <c r="AG6" i="486"/>
  <c r="AF6" i="486"/>
  <c r="AE6" i="486"/>
  <c r="AD6" i="486"/>
  <c r="D6" i="486"/>
  <c r="AB5" i="486"/>
  <c r="AA5" i="486"/>
  <c r="Z5" i="486"/>
  <c r="B5" i="486" s="1"/>
  <c r="D5" i="486"/>
  <c r="AB4" i="486"/>
  <c r="AA4" i="486"/>
  <c r="Z4" i="486"/>
  <c r="B4" i="486" s="1"/>
  <c r="D4" i="486"/>
  <c r="AB3" i="486"/>
  <c r="AA3" i="486"/>
  <c r="Z3" i="486"/>
  <c r="B3" i="486" s="1"/>
  <c r="D3" i="486"/>
  <c r="AB2" i="486"/>
  <c r="AA2" i="486"/>
  <c r="Z2" i="486"/>
  <c r="B2" i="486" s="1"/>
  <c r="D2" i="486"/>
  <c r="Y12" i="486" l="1"/>
  <c r="Y24" i="486"/>
  <c r="Y30" i="486"/>
  <c r="Y2" i="486"/>
  <c r="Y10" i="486"/>
  <c r="Y18" i="486"/>
  <c r="Y26" i="486"/>
  <c r="Y34" i="486"/>
  <c r="Y109" i="486"/>
  <c r="Y36" i="486"/>
  <c r="Y14" i="486"/>
  <c r="Y20" i="486"/>
  <c r="Y28" i="486"/>
  <c r="Y4" i="486"/>
  <c r="Y8" i="486"/>
  <c r="Y16" i="486"/>
  <c r="Y22" i="486"/>
  <c r="Y32" i="486"/>
  <c r="Y31" i="486"/>
  <c r="AB6" i="486"/>
  <c r="AA6" i="486"/>
  <c r="Y6" i="486" s="1"/>
  <c r="Y38" i="486"/>
  <c r="Y40" i="486"/>
  <c r="Y42" i="486"/>
  <c r="Y45" i="486"/>
  <c r="Y47" i="486"/>
  <c r="Y49" i="486"/>
  <c r="Y51" i="486"/>
  <c r="Y53" i="486"/>
  <c r="Y55" i="486"/>
  <c r="Y59" i="486"/>
  <c r="Y63" i="486"/>
  <c r="Y67" i="486"/>
  <c r="Y71" i="486"/>
  <c r="Y75" i="486"/>
  <c r="Y79" i="486"/>
  <c r="Y83" i="486"/>
  <c r="Y87" i="486"/>
  <c r="Y91" i="486"/>
  <c r="Y95" i="486"/>
  <c r="Y105" i="486"/>
  <c r="Z6" i="486"/>
  <c r="B6" i="486" s="1"/>
  <c r="AB7" i="486"/>
  <c r="Y35" i="486"/>
  <c r="Y39" i="486"/>
  <c r="Y43" i="486"/>
  <c r="Y48" i="486"/>
  <c r="Y52" i="486"/>
  <c r="Y56" i="486"/>
  <c r="Y60" i="486"/>
  <c r="Y64" i="486"/>
  <c r="Y74" i="486"/>
  <c r="Y78" i="486"/>
  <c r="Y82" i="486"/>
  <c r="Y86" i="486"/>
  <c r="Y90" i="486"/>
  <c r="Y94" i="486"/>
  <c r="Y98" i="486"/>
  <c r="Y102" i="486"/>
  <c r="Y106" i="486"/>
  <c r="Y110" i="486"/>
  <c r="Y5" i="486"/>
  <c r="B10" i="486"/>
  <c r="Y11" i="486"/>
  <c r="Y15" i="486"/>
  <c r="Y19" i="486"/>
  <c r="Y23" i="486"/>
  <c r="Y27" i="486"/>
  <c r="Y68" i="486"/>
  <c r="Y72" i="486"/>
  <c r="Y76" i="486"/>
  <c r="Y80" i="486"/>
  <c r="Y84" i="486"/>
  <c r="Y88" i="486"/>
  <c r="Y92" i="486"/>
  <c r="Y96" i="486"/>
  <c r="Y100" i="486"/>
  <c r="Y104" i="486"/>
  <c r="Y108" i="486"/>
  <c r="Y99" i="486"/>
  <c r="Y103" i="486"/>
  <c r="Y107" i="486"/>
  <c r="Z7" i="486"/>
  <c r="B7" i="486" s="1"/>
  <c r="Y3" i="486"/>
  <c r="AA7" i="486"/>
  <c r="Y7" i="486" s="1"/>
  <c r="Y9" i="486"/>
  <c r="Y13" i="486"/>
  <c r="Y17" i="486"/>
  <c r="Y21" i="486"/>
  <c r="Y25" i="486"/>
  <c r="Y29" i="486"/>
  <c r="Y33" i="486"/>
  <c r="Y37" i="486"/>
  <c r="Y41" i="486"/>
  <c r="Y46" i="486"/>
  <c r="Y50" i="486"/>
  <c r="Y54" i="486"/>
  <c r="Y58" i="486"/>
  <c r="Y62" i="486"/>
  <c r="Y66" i="486"/>
  <c r="Y70" i="486"/>
  <c r="Y57" i="486"/>
  <c r="Y61" i="486"/>
  <c r="Y65" i="486"/>
  <c r="Y69" i="486"/>
  <c r="Y73" i="486"/>
  <c r="Y77" i="486"/>
  <c r="Y81" i="486"/>
  <c r="Y85" i="486"/>
  <c r="Y89" i="486"/>
  <c r="Y93" i="486"/>
  <c r="Y97" i="486"/>
  <c r="Y101" i="486"/>
  <c r="B31" i="125" l="1"/>
  <c r="B32" i="125"/>
  <c r="B33" i="125"/>
  <c r="B34" i="125"/>
  <c r="B35" i="125"/>
  <c r="A4" i="125"/>
  <c r="A6" i="125"/>
  <c r="A7" i="125"/>
  <c r="A8" i="125"/>
  <c r="A9" i="125"/>
  <c r="A10" i="125"/>
  <c r="A5" i="125"/>
  <c r="B172" i="5"/>
  <c r="B173" i="5"/>
  <c r="B174" i="5"/>
  <c r="B175" i="5"/>
  <c r="B176" i="5"/>
  <c r="B171" i="5"/>
  <c r="B168" i="5"/>
  <c r="B169" i="5"/>
  <c r="B170" i="5"/>
  <c r="B157" i="5"/>
  <c r="B158" i="5"/>
  <c r="B159" i="5"/>
  <c r="B160" i="5"/>
  <c r="B161" i="5"/>
  <c r="B162" i="5"/>
  <c r="B163" i="5"/>
  <c r="B164" i="5"/>
  <c r="B165" i="5"/>
  <c r="B166" i="5"/>
  <c r="B167" i="5"/>
  <c r="B152" i="5"/>
  <c r="B153" i="5"/>
  <c r="B154" i="5"/>
  <c r="B155" i="5"/>
  <c r="B156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D6" i="125"/>
  <c r="E6" i="125" s="1"/>
  <c r="D5" i="125"/>
  <c r="E5" i="125" s="1"/>
  <c r="D4" i="125"/>
  <c r="E4" i="125" s="1"/>
  <c r="D9" i="125"/>
  <c r="E9" i="125" s="1"/>
  <c r="D7" i="125"/>
  <c r="E7" i="125" s="1"/>
  <c r="D8" i="125"/>
  <c r="E8" i="125" s="1"/>
  <c r="D10" i="125"/>
  <c r="E10" i="125" s="1"/>
  <c r="D36" i="125"/>
  <c r="F36" i="125" s="1"/>
  <c r="A36" i="125" s="1"/>
  <c r="D32" i="125"/>
  <c r="F32" i="125" s="1"/>
  <c r="A32" i="125" s="1"/>
  <c r="D35" i="125"/>
  <c r="F35" i="125" s="1"/>
  <c r="A35" i="125" s="1"/>
  <c r="D34" i="125"/>
  <c r="F34" i="125"/>
  <c r="A34" i="125" s="1"/>
  <c r="G30" i="125"/>
  <c r="D33" i="125"/>
  <c r="F33" i="125" s="1"/>
  <c r="A33" i="125" s="1"/>
  <c r="D30" i="125"/>
  <c r="F30" i="125" s="1"/>
  <c r="A30" i="125" s="1"/>
  <c r="D31" i="125"/>
  <c r="F31" i="125" s="1"/>
  <c r="A31" i="12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C0FE7C-524B-44D4-AD91-8B1295FAC382}" keepAlive="1" name="Query - AED Devices" description="Connection to the 'AED Devices' query in the workbook." type="5" refreshedVersion="0" background="1">
    <dbPr connection="Provider=Microsoft.Mashup.OleDb.1;Data Source=$Workbook$;Location=&quot;AED Devices&quot;;Extended Properties=&quot;&quot;" command="SELECT * FROM [AED Devices]"/>
  </connection>
  <connection id="2" xr16:uid="{AF0B2DBA-EA6A-44AB-B2BA-76FD903B13EE}" keepAlive="1" name="Query - Bathroom Fixture" description="Connection to the 'Bathroom Fixture' query in the workbook." type="5" refreshedVersion="0" background="1">
    <dbPr connection="Provider=Microsoft.Mashup.OleDb.1;Data Source=$Workbook$;Location=&quot;Bathroom Fixture&quot;;Extended Properties=&quot;&quot;" command="SELECT * FROM [Bathroom Fixture]"/>
  </connection>
  <connection id="3" xr16:uid="{073F88C7-FEBB-4099-9783-C176700810C2}" keepAlive="1" name="Query - Door" description="Connection to the 'Door' query in the workbook." type="5" refreshedVersion="0" background="1">
    <dbPr connection="Provider=Microsoft.Mashup.OleDb.1;Data Source=$Workbook$;Location=Door;Extended Properties=&quot;&quot;" command="SELECT * FROM [Door]"/>
  </connection>
  <connection id="4" xr16:uid="{7CB9E1C2-DCC9-4560-886B-755141BD89F1}" keepAlive="1" name="Query - Maintainable Equipment" description="Connection to the 'Maintainable Equipment' query in the workbook." type="5" refreshedVersion="0" background="1">
    <dbPr connection="Provider=Microsoft.Mashup.OleDb.1;Data Source=$Workbook$;Location=&quot;Maintainable Equipment&quot;;Extended Properties=&quot;&quot;" command="SELECT * FROM [Maintainable Equipment]"/>
  </connection>
  <connection id="5" xr16:uid="{83D86D3E-0106-468D-8EF5-F0E2DE345A9D}" keepAlive="1" name="Query - Mirror" description="Connection to the 'Mirror' query in the workbook." type="5" refreshedVersion="0" background="1">
    <dbPr connection="Provider=Microsoft.Mashup.OleDb.1;Data Source=$Workbook$;Location=Mirror;Extended Properties=&quot;&quot;" command="SELECT * FROM [Mirror]"/>
  </connection>
  <connection id="6" xr16:uid="{682E5C07-3715-4340-807D-2728CD808D25}" keepAlive="1" name="Query - Project" description="Connection to the 'Project' query in the workbook." type="5" refreshedVersion="0" background="1">
    <dbPr connection="Provider=Microsoft.Mashup.OleDb.1;Data Source=$Workbook$;Location=Project;Extended Properties=&quot;&quot;" command="SELECT * FROM [Project]"/>
  </connection>
  <connection id="7" xr16:uid="{C7F99344-DD3C-4E7F-8CF8-D0CF78A97ACB}" keepAlive="1" name="Query - Query1" description="Connection to the 'Query1' query in the workbook." type="5" refreshedVersion="6" background="1">
    <dbPr connection="Provider=Microsoft.Mashup.OleDb.1;Data Source=$Workbook$;Location=Query1;Extended Properties=&quot;&quot;" command="SELECT * FROM [Query1]"/>
  </connection>
  <connection id="8" xr16:uid="{AF5BD0A4-3EEF-460E-9924-D32008F87E08}" keepAlive="1" name="Query - Query2" description="Connection to the 'Query2' query in the workbook." type="5" refreshedVersion="6" background="1" saveData="1">
    <dbPr connection="Provider=Microsoft.Mashup.OleDb.1;Data Source=$Workbook$;Location=Query2;Extended Properties=&quot;&quot;" command="SELECT * FROM [Query2]"/>
  </connection>
  <connection id="9" xr16:uid="{A5559CFD-6136-4250-B979-BAAEA6B729AB}" keepAlive="1" name="Query - Recycling Station" description="Connection to the 'Recycling Station' query in the workbook." type="5" refreshedVersion="0" background="1">
    <dbPr connection="Provider=Microsoft.Mashup.OleDb.1;Data Source=$Workbook$;Location=&quot;Recycling Station&quot;;Extended Properties=&quot;&quot;" command="SELECT * FROM [Recycling Station]"/>
  </connection>
  <connection id="10" xr16:uid="{D73ED80C-A7B0-4741-B32E-02C82AAA1367}" keepAlive="1" name="Query - Room" description="Connection to the 'Room' query in the workbook." type="5" refreshedVersion="0" background="1">
    <dbPr connection="Provider=Microsoft.Mashup.OleDb.1;Data Source=$Workbook$;Location=Room;Extended Properties=&quot;&quot;" command="SELECT * FROM [Room]"/>
  </connection>
  <connection id="11" xr16:uid="{DB06C917-30C6-44FC-A858-A37AB8835693}" keepAlive="1" name="Query - Table_AED Devices" description="Connection to the 'Table_AED Devices' query in the workbook." type="5" refreshedVersion="0" background="1">
    <dbPr connection="Provider=Microsoft.Mashup.OleDb.1;Data Source=$Workbook$;Location=&quot;Table_AED Devices&quot;;Extended Properties=&quot;&quot;" command="SELECT * FROM [Table_AED Devices]"/>
  </connection>
  <connection id="12" xr16:uid="{F2267FA2-7978-4F7B-88D8-315426D5AA10}" keepAlive="1" name="Query - Table_Bathroom Fixture" description="Connection to the 'Table_Bathroom Fixture' query in the workbook." type="5" refreshedVersion="0" background="1">
    <dbPr connection="Provider=Microsoft.Mashup.OleDb.1;Data Source=$Workbook$;Location=&quot;Table_Bathroom Fixture&quot;;Extended Properties=&quot;&quot;" command="SELECT * FROM [Table_Bathroom Fixture]"/>
  </connection>
  <connection id="13" xr16:uid="{C7E82F26-1318-4691-87EE-71E912261099}" keepAlive="1" name="Query - Table_Door" description="Connection to the 'Table_Door' query in the workbook." type="5" refreshedVersion="0" background="1">
    <dbPr connection="Provider=Microsoft.Mashup.OleDb.1;Data Source=$Workbook$;Location=Table_Door;Extended Properties=&quot;&quot;" command="SELECT * FROM [Table_Door]"/>
  </connection>
  <connection id="14" xr16:uid="{55496BBF-2244-4EFB-89BD-9345E3C00BF0}" keepAlive="1" name="Query - Table_Mirror" description="Connection to the 'Table_Mirror' query in the workbook." type="5" refreshedVersion="0" background="1">
    <dbPr connection="Provider=Microsoft.Mashup.OleDb.1;Data Source=$Workbook$;Location=Table_Mirror;Extended Properties=&quot;&quot;" command="SELECT * FROM [Table_Mirror]"/>
  </connection>
  <connection id="15" xr16:uid="{2AF48F2C-1124-44DD-91E9-489FC317A049}" keepAlive="1" name="Query - Table_Project" description="Connection to the 'Table_Project' query in the workbook." type="5" refreshedVersion="0" background="1">
    <dbPr connection="Provider=Microsoft.Mashup.OleDb.1;Data Source=$Workbook$;Location=Table_Project;Extended Properties=&quot;&quot;" command="SELECT * FROM [Table_Project]"/>
  </connection>
  <connection id="16" xr16:uid="{9BBD8637-B7DA-4667-B921-C3E128A888DB}" keepAlive="1" name="Query - Table_Recycling Station" description="Connection to the 'Table_Recycling Station' query in the workbook." type="5" refreshedVersion="0" background="1">
    <dbPr connection="Provider=Microsoft.Mashup.OleDb.1;Data Source=$Workbook$;Location=&quot;Table_Recycling Station&quot;;Extended Properties=&quot;&quot;" command="SELECT * FROM [Table_Recycling Station]"/>
  </connection>
  <connection id="17" xr16:uid="{ED66445E-B188-479E-8D47-360868489555}" keepAlive="1" name="Query - Table_Room" description="Connection to the 'Table_Room' query in the workbook." type="5" refreshedVersion="0" background="1">
    <dbPr connection="Provider=Microsoft.Mashup.OleDb.1;Data Source=$Workbook$;Location=Table_Room;Extended Properties=&quot;&quot;" command="SELECT * FROM [Table_Room]"/>
  </connection>
  <connection id="18" xr16:uid="{3267E9A2-4991-45BC-9DFF-E7CBD74E9B58}" keepAlive="1" name="Query - Table_Trash Cans" description="Connection to the 'Table_Trash Cans' query in the workbook." type="5" refreshedVersion="0" background="1">
    <dbPr connection="Provider=Microsoft.Mashup.OleDb.1;Data Source=$Workbook$;Location=&quot;Table_Trash Cans&quot;;Extended Properties=&quot;&quot;" command="SELECT * FROM [Table_Trash Cans]"/>
  </connection>
  <connection id="19" xr16:uid="{A4B7EC55-9213-4EB3-9105-76FDDE532D0A}" keepAlive="1" name="Query - Trash Cans" description="Connection to the 'Trash Cans' query in the workbook." type="5" refreshedVersion="0" background="1">
    <dbPr connection="Provider=Microsoft.Mashup.OleDb.1;Data Source=$Workbook$;Location=&quot;Trash Cans&quot;;Extended Properties=&quot;&quot;" command="SELECT * FROM [Trash Cans]"/>
  </connection>
</connections>
</file>

<file path=xl/sharedStrings.xml><?xml version="1.0" encoding="utf-8"?>
<sst xmlns="http://schemas.openxmlformats.org/spreadsheetml/2006/main" count="1790" uniqueCount="600">
  <si>
    <t>UNDER DEVELOPMENT / WORKING</t>
  </si>
  <si>
    <t>Attribute Details</t>
  </si>
  <si>
    <t>Percentage</t>
  </si>
  <si>
    <t>Count of Assets Applied to achieve Percentile Assets</t>
  </si>
  <si>
    <t>Attributes Used Across x% of the Assets</t>
  </si>
  <si>
    <t>Assets with X number of Attributes</t>
  </si>
  <si>
    <t>Use in Description</t>
  </si>
  <si>
    <t>Number of Attributes per Asset</t>
  </si>
  <si>
    <t>More or Less</t>
  </si>
  <si>
    <t>Assets with X or more Attributes</t>
  </si>
  <si>
    <t>Std Dev</t>
  </si>
  <si>
    <t>Maximum</t>
  </si>
  <si>
    <t>more</t>
  </si>
  <si>
    <t>less</t>
  </si>
  <si>
    <t>Minimum</t>
  </si>
  <si>
    <t>Attribute List</t>
  </si>
  <si>
    <t>Match</t>
  </si>
  <si>
    <t>Accessible</t>
  </si>
  <si>
    <t>Actuated</t>
  </si>
  <si>
    <t>Alternative_Room_Name</t>
  </si>
  <si>
    <t>Alternative_Room_Number</t>
  </si>
  <si>
    <t>Amperage</t>
  </si>
  <si>
    <t>Amperage_Motor</t>
  </si>
  <si>
    <t>Area</t>
  </si>
  <si>
    <t>Area_Services</t>
  </si>
  <si>
    <t>ASF_Type</t>
  </si>
  <si>
    <t>Assets</t>
  </si>
  <si>
    <t>Associated_Asset</t>
  </si>
  <si>
    <t>Ballast_Details</t>
  </si>
  <si>
    <t>Barcode</t>
  </si>
  <si>
    <t>BAS_Control_ID</t>
  </si>
  <si>
    <t>Budget_Code</t>
  </si>
  <si>
    <t>Building Name</t>
  </si>
  <si>
    <t>Building_Count</t>
  </si>
  <si>
    <t>Building_Function</t>
  </si>
  <si>
    <t>Building_Function_Category</t>
  </si>
  <si>
    <t>Building_Lease_Code</t>
  </si>
  <si>
    <t>Building_Number</t>
  </si>
  <si>
    <t>Campus</t>
  </si>
  <si>
    <t>Capacity</t>
  </si>
  <si>
    <t>Capacity_UOM</t>
  </si>
  <si>
    <t>CCT</t>
  </si>
  <si>
    <t>CFM</t>
  </si>
  <si>
    <t>Circuit_Number</t>
  </si>
  <si>
    <t>Closet_Connector</t>
  </si>
  <si>
    <t>Coil_Capacity_Cooling</t>
  </si>
  <si>
    <t>Coil_Capacity_Heating</t>
  </si>
  <si>
    <t>Coil_Type</t>
  </si>
  <si>
    <t>Coil_Type_Heating</t>
  </si>
  <si>
    <t>College_Primary</t>
  </si>
  <si>
    <t>Condition</t>
  </si>
  <si>
    <t>Condition_Code</t>
  </si>
  <si>
    <t>Controls</t>
  </si>
  <si>
    <t>Core</t>
  </si>
  <si>
    <t>Count</t>
  </si>
  <si>
    <t>Decommissioned</t>
  </si>
  <si>
    <t>Department</t>
  </si>
  <si>
    <t>Description</t>
  </si>
  <si>
    <t>Dimming</t>
  </si>
  <si>
    <t>Division_Code</t>
  </si>
  <si>
    <t>Donor</t>
  </si>
  <si>
    <t>Drawing_ID</t>
  </si>
  <si>
    <t>Elevator_Number</t>
  </si>
  <si>
    <t>Emergency</t>
  </si>
  <si>
    <t>EnthalpyWheel</t>
  </si>
  <si>
    <t>Equipment_ID</t>
  </si>
  <si>
    <t>EWT</t>
  </si>
  <si>
    <t>Faceplate_Connector</t>
  </si>
  <si>
    <t>Filter_MERV</t>
  </si>
  <si>
    <t>Filter_MERV_Pre</t>
  </si>
  <si>
    <t>Filter_Quantity</t>
  </si>
  <si>
    <t>Filter_Quantity_Pre</t>
  </si>
  <si>
    <t>Filter_Size</t>
  </si>
  <si>
    <t>Filter_Size_Pre</t>
  </si>
  <si>
    <t>Finish_Base</t>
  </si>
  <si>
    <t>Finish_Ceiling</t>
  </si>
  <si>
    <t>Finish_Floor</t>
  </si>
  <si>
    <t>Finish_Wall</t>
  </si>
  <si>
    <t>Fire_Rating</t>
  </si>
  <si>
    <t>Floor</t>
  </si>
  <si>
    <t>FlowRate</t>
  </si>
  <si>
    <t>FlowRate_Steam</t>
  </si>
  <si>
    <t>Fluid_ColdSide</t>
  </si>
  <si>
    <t>Fluid_HotSide</t>
  </si>
  <si>
    <t>Frame</t>
  </si>
  <si>
    <t>GSF</t>
  </si>
  <si>
    <t>Handicap</t>
  </si>
  <si>
    <t>Heat_Code</t>
  </si>
  <si>
    <t>HeatPipe</t>
  </si>
  <si>
    <t>Horsepower</t>
  </si>
  <si>
    <t>Horsepower_Motor</t>
  </si>
  <si>
    <t>HX_DeltaT</t>
  </si>
  <si>
    <t>HX_EWT</t>
  </si>
  <si>
    <t>HX_LWT</t>
  </si>
  <si>
    <t>HX_Steam_EnteringPressure</t>
  </si>
  <si>
    <t>Impeller_Diameter</t>
  </si>
  <si>
    <t>Inlet_Size</t>
  </si>
  <si>
    <t>Installation_Date</t>
  </si>
  <si>
    <t>Interstitial</t>
  </si>
  <si>
    <t>Jack_Number</t>
  </si>
  <si>
    <t>Lamp</t>
  </si>
  <si>
    <t>Lamp_Details</t>
  </si>
  <si>
    <t>Lamp_Life</t>
  </si>
  <si>
    <t>Lamp_Quantity</t>
  </si>
  <si>
    <t>Lamp_Style</t>
  </si>
  <si>
    <t>Landings</t>
  </si>
  <si>
    <t>Lease_Code</t>
  </si>
  <si>
    <t>Level</t>
  </si>
  <si>
    <t>Lifecycle_Phase</t>
  </si>
  <si>
    <t>Load_Max_UOM</t>
  </si>
  <si>
    <t>Load_Maximum</t>
  </si>
  <si>
    <t>Location</t>
  </si>
  <si>
    <t>Lumens</t>
  </si>
  <si>
    <t>LWT</t>
  </si>
  <si>
    <t>Maintenance_Required</t>
  </si>
  <si>
    <t>Manufacturer</t>
  </si>
  <si>
    <t>Manufacturer_Motor</t>
  </si>
  <si>
    <t>Mark</t>
  </si>
  <si>
    <t>Material_of_Construction</t>
  </si>
  <si>
    <t>Maximo_Name</t>
  </si>
  <si>
    <t>Media_Type</t>
  </si>
  <si>
    <t>Model</t>
  </si>
  <si>
    <t>Model_Motor</t>
  </si>
  <si>
    <t>Name</t>
  </si>
  <si>
    <t>National_Board_Number</t>
  </si>
  <si>
    <t>Network_Room</t>
  </si>
  <si>
    <t>Nominal_Voltage</t>
  </si>
  <si>
    <t>Number</t>
  </si>
  <si>
    <t>Occupancy</t>
  </si>
  <si>
    <t>Official_Name</t>
  </si>
  <si>
    <t>OM_Manual_Number</t>
  </si>
  <si>
    <t>OMManual_Required</t>
  </si>
  <si>
    <t>Outlet</t>
  </si>
  <si>
    <t>Ownership_Status</t>
  </si>
  <si>
    <t>Panel</t>
  </si>
  <si>
    <t>Permit_Required</t>
  </si>
  <si>
    <t>Phases</t>
  </si>
  <si>
    <t>Phases_Motor</t>
  </si>
  <si>
    <t>Port_Number</t>
  </si>
  <si>
    <t>Pressure_Drop</t>
  </si>
  <si>
    <t>Pressure_Head_Design</t>
  </si>
  <si>
    <t>Project Name</t>
  </si>
  <si>
    <t>Project Number</t>
  </si>
  <si>
    <t>Project_Name</t>
  </si>
  <si>
    <t>Project_Number</t>
  </si>
  <si>
    <t>Refrigerant_Charge</t>
  </si>
  <si>
    <t>Refrigerant_Type</t>
  </si>
  <si>
    <t>Room_AC</t>
  </si>
  <si>
    <t>Room_Condition</t>
  </si>
  <si>
    <t>Room_Function_Code</t>
  </si>
  <si>
    <t>Room_Function_Description</t>
  </si>
  <si>
    <t>Room_ID</t>
  </si>
  <si>
    <t>Room_Type_Code</t>
  </si>
  <si>
    <t>Room_Type_Description</t>
  </si>
  <si>
    <t>RPM</t>
  </si>
  <si>
    <t>RPM_Motor</t>
  </si>
  <si>
    <t>Security_Door</t>
  </si>
  <si>
    <t>Security_Room</t>
  </si>
  <si>
    <t>Serial_Number</t>
  </si>
  <si>
    <t>SetPoint_Flow</t>
  </si>
  <si>
    <t>SetPoint_Temperature</t>
  </si>
  <si>
    <t>Short_Name</t>
  </si>
  <si>
    <t>Space_Served</t>
  </si>
  <si>
    <t>Speed</t>
  </si>
  <si>
    <t>Speed_UOM</t>
  </si>
  <si>
    <t>Student_Seats</t>
  </si>
  <si>
    <t>Submittal_Number</t>
  </si>
  <si>
    <t>Submittal_Required</t>
  </si>
  <si>
    <t>Substantial_Completion_Date</t>
  </si>
  <si>
    <t>SubSystem</t>
  </si>
  <si>
    <t>SubType</t>
  </si>
  <si>
    <t>Supply_Air_Temperature</t>
  </si>
  <si>
    <t>Supply_Air_Temperature_SetPoint</t>
  </si>
  <si>
    <t>System</t>
  </si>
  <si>
    <t>Type</t>
  </si>
  <si>
    <t>URL_ApprovedSubmittal_Doc</t>
  </si>
  <si>
    <t>URL_CxReport_Doc</t>
  </si>
  <si>
    <t>URL_NamePlate_Pic</t>
  </si>
  <si>
    <t>URL_OMManual_Doc</t>
  </si>
  <si>
    <t>URL_Permit</t>
  </si>
  <si>
    <t>URL_PSU_BOX</t>
  </si>
  <si>
    <t>URL_TAB_Doc</t>
  </si>
  <si>
    <t>URL_Warranty_Doc</t>
  </si>
  <si>
    <t>VFD</t>
  </si>
  <si>
    <t>VFD_AirFilter</t>
  </si>
  <si>
    <t>Voltage</t>
  </si>
  <si>
    <t>Voltage_Ballast</t>
  </si>
  <si>
    <t>Voltage_Motor</t>
  </si>
  <si>
    <t>Voltage_Secondary</t>
  </si>
  <si>
    <t>Warranty_End_Date</t>
  </si>
  <si>
    <t>Wattage</t>
  </si>
  <si>
    <t>Wattage_Lamp</t>
  </si>
  <si>
    <t>Column (Attribute) Names</t>
  </si>
  <si>
    <t>Used</t>
  </si>
  <si>
    <t>Reconcile</t>
  </si>
  <si>
    <t>Revit Shared Parameter File Name</t>
  </si>
  <si>
    <t>Acceptable (Yes or No)</t>
  </si>
  <si>
    <t>Unit of Measure</t>
  </si>
  <si>
    <t>Allow Date</t>
  </si>
  <si>
    <t>Maximum Characters</t>
  </si>
  <si>
    <t>Check for Duplicate Values</t>
  </si>
  <si>
    <t>Text Allowed</t>
  </si>
  <si>
    <t>Force Text</t>
  </si>
  <si>
    <t>Format Code</t>
  </si>
  <si>
    <t>NA Allowed</t>
  </si>
  <si>
    <t>Picklist</t>
  </si>
  <si>
    <t>Picklist Additional Info</t>
  </si>
  <si>
    <t>Picklist Values Column</t>
  </si>
  <si>
    <t>Rename Column</t>
  </si>
  <si>
    <t>Color</t>
  </si>
  <si>
    <t>COBie Sheet</t>
  </si>
  <si>
    <t>Remove Text</t>
  </si>
  <si>
    <t>Parameter Group</t>
  </si>
  <si>
    <t>Expected Range (Mininum)</t>
  </si>
  <si>
    <t>Expected Range (Maximum)</t>
  </si>
  <si>
    <t>Out of Range Notation</t>
  </si>
  <si>
    <t>Percentage Used</t>
  </si>
  <si>
    <t>Total Used by Type</t>
  </si>
  <si>
    <t>Total Required (X)</t>
  </si>
  <si>
    <t>Total Optional (O)</t>
  </si>
  <si>
    <t>"Type" List Right of this Column</t>
  </si>
  <si>
    <t>Project</t>
  </si>
  <si>
    <t>Room</t>
  </si>
  <si>
    <t>Door</t>
  </si>
  <si>
    <t>Fixtures</t>
  </si>
  <si>
    <t>AED Devices</t>
  </si>
  <si>
    <t>Maintainable Equipment</t>
  </si>
  <si>
    <t>Network Outlet</t>
  </si>
  <si>
    <t>Network Jack</t>
  </si>
  <si>
    <t>Roof</t>
  </si>
  <si>
    <t>Roofing</t>
  </si>
  <si>
    <t>Safety Device</t>
  </si>
  <si>
    <t>_COBie Sheet</t>
  </si>
  <si>
    <t>[Not Applicable]</t>
  </si>
  <si>
    <t>_System</t>
  </si>
  <si>
    <t>_Export File Grouping</t>
  </si>
  <si>
    <t>Architectural</t>
  </si>
  <si>
    <t>Operations</t>
  </si>
  <si>
    <t>ENCS</t>
  </si>
  <si>
    <t>_Export Sheet Grouping</t>
  </si>
  <si>
    <t>_System Type Grouping</t>
  </si>
  <si>
    <t>_Count of Attributes Possible</t>
  </si>
  <si>
    <t>_System_Temp</t>
  </si>
  <si>
    <t>_Count of Attributes Required</t>
  </si>
  <si>
    <t>Consolidated from Sheet</t>
  </si>
  <si>
    <t>_System_Z</t>
  </si>
  <si>
    <t>Yes</t>
  </si>
  <si>
    <t>No</t>
  </si>
  <si>
    <t>EC GUID</t>
  </si>
  <si>
    <t> </t>
  </si>
  <si>
    <t>Space Management</t>
  </si>
  <si>
    <t>X</t>
  </si>
  <si>
    <t>NAA</t>
  </si>
  <si>
    <t>Amps</t>
  </si>
  <si>
    <t>SF</t>
  </si>
  <si>
    <t>Service Area</t>
  </si>
  <si>
    <t>Value</t>
  </si>
  <si>
    <t>Room Type</t>
  </si>
  <si>
    <t>Value Alternative</t>
  </si>
  <si>
    <t>Associated Asset</t>
  </si>
  <si>
    <t>Building Function</t>
  </si>
  <si>
    <t>Value Description</t>
  </si>
  <si>
    <t>Building Function Category</t>
  </si>
  <si>
    <t>Campus Code</t>
  </si>
  <si>
    <t>Value Abbreviation</t>
  </si>
  <si>
    <t>Network Connection</t>
  </si>
  <si>
    <t>Contains_Refrigerant?</t>
  </si>
  <si>
    <t>O</t>
  </si>
  <si>
    <t>Division Code</t>
  </si>
  <si>
    <t>Equipment_Status</t>
  </si>
  <si>
    <t>Floor Finish</t>
  </si>
  <si>
    <t>Hours</t>
  </si>
  <si>
    <t>Heat Code</t>
  </si>
  <si>
    <t>[Revit Default]</t>
  </si>
  <si>
    <t>Lifecycle Phase</t>
  </si>
  <si>
    <t>Material of Construction</t>
  </si>
  <si>
    <t>Media Type</t>
  </si>
  <si>
    <t>Network Room</t>
  </si>
  <si>
    <t>Ownership Status</t>
  </si>
  <si>
    <t>Responsibility_Installation</t>
  </si>
  <si>
    <t>Responsibility Installation</t>
  </si>
  <si>
    <t>Responsibility_Procurement</t>
  </si>
  <si>
    <t>Responsibility Procurement</t>
  </si>
  <si>
    <t>Room AC</t>
  </si>
  <si>
    <t>Room Function</t>
  </si>
  <si>
    <t>Safety Category</t>
  </si>
  <si>
    <t>Safety_Category</t>
  </si>
  <si>
    <t>Security Door</t>
  </si>
  <si>
    <t>Security Room</t>
  </si>
  <si>
    <t>General</t>
  </si>
  <si>
    <t>Type Mark</t>
  </si>
  <si>
    <t>Equipment Status</t>
  </si>
  <si>
    <t>Contains Refrigerant?</t>
  </si>
  <si>
    <t>Building_Name</t>
  </si>
  <si>
    <t>Submittal Required</t>
  </si>
  <si>
    <t>Bathroom Fixture</t>
  </si>
  <si>
    <t>Bathroom Fixture \  Paper Towel Dispenser</t>
  </si>
  <si>
    <t>Bathroom Fixture \  Sink</t>
  </si>
  <si>
    <t>Bathroom Fixture \  Toilet</t>
  </si>
  <si>
    <t>Bathroom Fixture \  Toilet Paper Dispenser - Double Roll</t>
  </si>
  <si>
    <t>Bathroom Fixture \ Toilet Paper Dispenser - Single Roll</t>
  </si>
  <si>
    <t>Bathroom Fixture \ Urinal</t>
  </si>
  <si>
    <t>Mirror</t>
  </si>
  <si>
    <t>Recycling Station</t>
  </si>
  <si>
    <t>Trash Can</t>
  </si>
  <si>
    <t>Building</t>
  </si>
  <si>
    <t>Contains Refrigerant?2</t>
  </si>
  <si>
    <t>Equipment Status3</t>
  </si>
  <si>
    <t>Type2</t>
  </si>
  <si>
    <t>New</t>
  </si>
  <si>
    <t>Salvage</t>
  </si>
  <si>
    <t>Air Conditioner \ Heat Pump</t>
  </si>
  <si>
    <t>Deleted</t>
  </si>
  <si>
    <t>Air Conditioner \ Package Terminal</t>
  </si>
  <si>
    <t>Air Conditioner \ Rooftop</t>
  </si>
  <si>
    <t>Air Conditioner \ Split System Air Conditioner</t>
  </si>
  <si>
    <t>Air Conditioner \ Water Source Heat Pump</t>
  </si>
  <si>
    <t>Air Handling Unit</t>
  </si>
  <si>
    <t>Air Terminal</t>
  </si>
  <si>
    <t>Air Terminal \ Constant Air Volume</t>
  </si>
  <si>
    <t>Air Terminal \ Constant Air Volume \ Dual Duct</t>
  </si>
  <si>
    <t>Air Terminal \ Constant Air Volume \ Fan Powered</t>
  </si>
  <si>
    <t>Air Terminal \ Lab Exhaust</t>
  </si>
  <si>
    <t>Air Terminal \ Lab Supply</t>
  </si>
  <si>
    <t>Air Terminal \ Variable Air Volume</t>
  </si>
  <si>
    <t>Air Terminal \ Variable Air Volume \ Dual Duct</t>
  </si>
  <si>
    <t>Air Terminal \ Variable Air Volume \ Fan Powered</t>
  </si>
  <si>
    <t>Blower</t>
  </si>
  <si>
    <t>Blower \ Positive Displacement</t>
  </si>
  <si>
    <t>Boiler</t>
  </si>
  <si>
    <t>Boiler \ Cast Iron</t>
  </si>
  <si>
    <t>Boiler \ Electric</t>
  </si>
  <si>
    <t>Boiler \ Fire Tube</t>
  </si>
  <si>
    <t>Boiler \ Unknown Type</t>
  </si>
  <si>
    <t>Boiler \ Water Tube</t>
  </si>
  <si>
    <t>Card Reader</t>
  </si>
  <si>
    <t>Chamber</t>
  </si>
  <si>
    <t>Chamber \ Environmental Growth</t>
  </si>
  <si>
    <t>Charger</t>
  </si>
  <si>
    <t>Charger \ Battery</t>
  </si>
  <si>
    <t>Chiller \ Absorption</t>
  </si>
  <si>
    <t>Chiller \ Air Cooled</t>
  </si>
  <si>
    <t>Chiller \ Water Cooled</t>
  </si>
  <si>
    <t>Collector</t>
  </si>
  <si>
    <t>Collector \ Dust</t>
  </si>
  <si>
    <t>Collector \ Solar</t>
  </si>
  <si>
    <t>Compactor</t>
  </si>
  <si>
    <t>Compressor</t>
  </si>
  <si>
    <t>Compressor \ Air</t>
  </si>
  <si>
    <t>Condensate Station</t>
  </si>
  <si>
    <t>Condenser \ Air Cooled</t>
  </si>
  <si>
    <t>Condenser \ Water Cooled</t>
  </si>
  <si>
    <t>Condensing Unit \ Air Conditioner</t>
  </si>
  <si>
    <t>Condensing Unit \ Heat Pump</t>
  </si>
  <si>
    <t>Condensing Unit \ Water Cooled</t>
  </si>
  <si>
    <t>Contactor</t>
  </si>
  <si>
    <t>Contactor \ Street Light</t>
  </si>
  <si>
    <t>Conveyor</t>
  </si>
  <si>
    <t>Cooler</t>
  </si>
  <si>
    <t>Cooler \ Evaporative (Swamp)</t>
  </si>
  <si>
    <t>Cooling Tower</t>
  </si>
  <si>
    <t>Cooling Tower \ Evaporative Condenser</t>
  </si>
  <si>
    <t>Cooling Tower \ Evaporative Cooler</t>
  </si>
  <si>
    <t>Damper \ Combo</t>
  </si>
  <si>
    <t>Damper \ Fire</t>
  </si>
  <si>
    <t>Damper \ Smoke</t>
  </si>
  <si>
    <t>Dehumidifier \ Desiccant</t>
  </si>
  <si>
    <t>Dehumidifier \ Refrigerant</t>
  </si>
  <si>
    <t>Disconnect</t>
  </si>
  <si>
    <t>Disconnect \ Fused</t>
  </si>
  <si>
    <t>Disconnect \ Switch</t>
  </si>
  <si>
    <t>Door \ Exterior</t>
  </si>
  <si>
    <t>Door \ Interior</t>
  </si>
  <si>
    <t>Door \ Roll-Up Combo</t>
  </si>
  <si>
    <t>Drive</t>
  </si>
  <si>
    <t>Drive \ Variable Freq</t>
  </si>
  <si>
    <t>Dryer \ Air</t>
  </si>
  <si>
    <t>Dryer \ Air, Desiccant</t>
  </si>
  <si>
    <t>Dryer \ Air, Refrigerant</t>
  </si>
  <si>
    <t>Dryer \ Laundry</t>
  </si>
  <si>
    <t>Elevator</t>
  </si>
  <si>
    <t>Elevator \ Cable</t>
  </si>
  <si>
    <t>Elevator \ Cable Combo</t>
  </si>
  <si>
    <t>Elevator \ Dual Ropes Hydraulic</t>
  </si>
  <si>
    <t>Elevator \ Escalator</t>
  </si>
  <si>
    <t>Elevator \ Hand Operated</t>
  </si>
  <si>
    <t>Elevator \ Holeless Hydraulic</t>
  </si>
  <si>
    <t>Elevator \ Hydraulic</t>
  </si>
  <si>
    <t>Elevator \ Hydraulic Combo</t>
  </si>
  <si>
    <t>Elevator \ Machine Room-less</t>
  </si>
  <si>
    <t>Elevator \ Mechanical Screw</t>
  </si>
  <si>
    <t>Elevator \ Telescoping Hydraulic</t>
  </si>
  <si>
    <t>Evaporator</t>
  </si>
  <si>
    <t>Expansion Joint</t>
  </si>
  <si>
    <t>Fan</t>
  </si>
  <si>
    <t>Fan \ Air Curtain</t>
  </si>
  <si>
    <t>Fan \ Air Rotation Unit</t>
  </si>
  <si>
    <t>Fan \ Axial</t>
  </si>
  <si>
    <t>Fan \ Barrel</t>
  </si>
  <si>
    <t>Fan \ Centrifugal</t>
  </si>
  <si>
    <t>Fan \ Coil Unit</t>
  </si>
  <si>
    <t>Fan \ Exhaust</t>
  </si>
  <si>
    <t>Fan \ Filter Unit</t>
  </si>
  <si>
    <t>Fan \ Forced Draft</t>
  </si>
  <si>
    <t>Fan \ Heat &amp; Vent</t>
  </si>
  <si>
    <t>Fan \ Heat Recovery</t>
  </si>
  <si>
    <t>Fan \ Induced Draft</t>
  </si>
  <si>
    <t>Fan \ Makeup Air</t>
  </si>
  <si>
    <t>Fan \ Overfire</t>
  </si>
  <si>
    <t>Fan \ Return Air</t>
  </si>
  <si>
    <t>Fan \ Reverse Air</t>
  </si>
  <si>
    <t>Fan \ Roof Top Air Handling</t>
  </si>
  <si>
    <t>Fan \ Supply Air</t>
  </si>
  <si>
    <t>Fan \ Transfer Air</t>
  </si>
  <si>
    <t>Fan \ Unit Ventilator</t>
  </si>
  <si>
    <t>Feeder</t>
  </si>
  <si>
    <t>Feeder \ Chemical</t>
  </si>
  <si>
    <t>Feeder \ Glycol</t>
  </si>
  <si>
    <t>Filter</t>
  </si>
  <si>
    <t>Filter \ Air</t>
  </si>
  <si>
    <t>Filter \ Air, Hepa</t>
  </si>
  <si>
    <t>Filter \ Bag</t>
  </si>
  <si>
    <t>Filter \ Cartridge</t>
  </si>
  <si>
    <t>Filter \ Closed Loop Chilled Water</t>
  </si>
  <si>
    <t>Filter \ Condensate</t>
  </si>
  <si>
    <t>Filter \ Non-Potable Water</t>
  </si>
  <si>
    <t>Filter \ Oil Separator</t>
  </si>
  <si>
    <t>Filter \ Potable Water</t>
  </si>
  <si>
    <t>Filter \ REVERSE OSMOSIS</t>
  </si>
  <si>
    <t>Fireplace</t>
  </si>
  <si>
    <t>Fixture</t>
  </si>
  <si>
    <t>Fixture \ Emergency Light</t>
  </si>
  <si>
    <t>Fixture \ Interior Light</t>
  </si>
  <si>
    <t>Fixture \ Street Light</t>
  </si>
  <si>
    <t>Freezer</t>
  </si>
  <si>
    <t>Freezer \ Walkin</t>
  </si>
  <si>
    <t>Fryer</t>
  </si>
  <si>
    <t>Fryer \ Domestic Water</t>
  </si>
  <si>
    <t>Furnace</t>
  </si>
  <si>
    <t>Generator</t>
  </si>
  <si>
    <t>Generator \ Emergency Power</t>
  </si>
  <si>
    <t>Generator \ Nitrogen</t>
  </si>
  <si>
    <t>Grease Trap</t>
  </si>
  <si>
    <t>Heat Exchanger</t>
  </si>
  <si>
    <t>Heat Exchanger \ Air Cooled</t>
  </si>
  <si>
    <t>Heat Exchanger \ Boiler Economizer</t>
  </si>
  <si>
    <t>Heat Exchanger \ Direct Contact</t>
  </si>
  <si>
    <t>Heat Exchanger \ Plate &amp; Frame</t>
  </si>
  <si>
    <t>Heat Exchanger \ Shell &amp; Tube</t>
  </si>
  <si>
    <t>Heat Exchanger \ Solar</t>
  </si>
  <si>
    <t>Heater</t>
  </si>
  <si>
    <t>Heater \ Cabinet Unit</t>
  </si>
  <si>
    <t>Heater \ Convector</t>
  </si>
  <si>
    <t>Heater \ Domestic Water</t>
  </si>
  <si>
    <t>Heater \ Domestic Water, Tankless Instantaneous</t>
  </si>
  <si>
    <t>Heater \ Infrared Gas</t>
  </si>
  <si>
    <t>Heater \ Unit</t>
  </si>
  <si>
    <t>Heater \ Water</t>
  </si>
  <si>
    <t>Hoist</t>
  </si>
  <si>
    <t>Hoist \ Electric Motor</t>
  </si>
  <si>
    <t>Hoist \ Hydraulic</t>
  </si>
  <si>
    <t>Hoist \ Manual</t>
  </si>
  <si>
    <t>Hood</t>
  </si>
  <si>
    <t>Hood \ Fume</t>
  </si>
  <si>
    <t>Humidifier</t>
  </si>
  <si>
    <t>Humidifier \ Electric</t>
  </si>
  <si>
    <t>Humidifier \ Steam to Steam Generators</t>
  </si>
  <si>
    <t>Hydrant</t>
  </si>
  <si>
    <t>Hydrant \ Fire</t>
  </si>
  <si>
    <t>Ice Machine</t>
  </si>
  <si>
    <t>Induction Unit</t>
  </si>
  <si>
    <t>Kiln</t>
  </si>
  <si>
    <t>Lab Dishwasher</t>
  </si>
  <si>
    <t>Lift</t>
  </si>
  <si>
    <t>Lift \ Scissor</t>
  </si>
  <si>
    <t>Lock</t>
  </si>
  <si>
    <t>Lock \ Dock</t>
  </si>
  <si>
    <t>Panel \ Access Control</t>
  </si>
  <si>
    <t>Phone Emergency</t>
  </si>
  <si>
    <t>Power Supply</t>
  </si>
  <si>
    <t>Power Supply \ Battery Bank</t>
  </si>
  <si>
    <t>Power Supply \ Panelboard</t>
  </si>
  <si>
    <t>Power Supply \ Solar PV</t>
  </si>
  <si>
    <t>Power Supply \ Uninterruptible</t>
  </si>
  <si>
    <t>Pump</t>
  </si>
  <si>
    <t>Pump \ Ammonia</t>
  </si>
  <si>
    <t>Pump \ Boiler Feed Water</t>
  </si>
  <si>
    <t>Pump \ Boiler Lube Oil</t>
  </si>
  <si>
    <t>Pump \ Brine System</t>
  </si>
  <si>
    <t>Pump \ Centrifugal Combo</t>
  </si>
  <si>
    <t>Pump \ Chemical</t>
  </si>
  <si>
    <t>Pump \ Chilled Water</t>
  </si>
  <si>
    <t>Pump \ Circulation</t>
  </si>
  <si>
    <t>Pump \ Clinker Grinder</t>
  </si>
  <si>
    <t>Pump \ Condensate Return</t>
  </si>
  <si>
    <t>Pump \ Condensate Return, Unknown Type</t>
  </si>
  <si>
    <t>Pump \ Condensate Return-Duplex, Electric</t>
  </si>
  <si>
    <t>Pump \ Condensate Return-Pressure Power</t>
  </si>
  <si>
    <t>Pump \ Condenser Water</t>
  </si>
  <si>
    <t>Pump \ Cooling Tower</t>
  </si>
  <si>
    <t>Pump \ Cooling Tower Water</t>
  </si>
  <si>
    <t>Pump \ Diaphragm Elec Combo</t>
  </si>
  <si>
    <t>Pump \ Domestic Cold Water</t>
  </si>
  <si>
    <t>Pump \ Domestic Hot Water</t>
  </si>
  <si>
    <t>Pump \ Domestic Water Booster</t>
  </si>
  <si>
    <t>Pump \ Fire Water</t>
  </si>
  <si>
    <t>Pump \ Glycol Solution</t>
  </si>
  <si>
    <t>Pump \ Heat Recovery</t>
  </si>
  <si>
    <t>Pump \ Heating &amp; Cooling</t>
  </si>
  <si>
    <t>Pump \ Hot Water</t>
  </si>
  <si>
    <t>Pump \ Portable</t>
  </si>
  <si>
    <t>Pump \ Potable Water</t>
  </si>
  <si>
    <t>Pump \ Process Water</t>
  </si>
  <si>
    <t>Pump \ Reverse Osmosis</t>
  </si>
  <si>
    <t>Pump \ Sewage</t>
  </si>
  <si>
    <t>Pump \ Submersible</t>
  </si>
  <si>
    <t>Pump \ Sump</t>
  </si>
  <si>
    <t>Pump \ Sweet Water</t>
  </si>
  <si>
    <t>Pump \ Transfer</t>
  </si>
  <si>
    <t>Pump \ Vacuum</t>
  </si>
  <si>
    <t>Pump \ Well Water</t>
  </si>
  <si>
    <t>Refrigeration Unit</t>
  </si>
  <si>
    <t>Refrigeration Unit \ Reach-in</t>
  </si>
  <si>
    <t>Refrigeration Unit \ Walkin</t>
  </si>
  <si>
    <t>Regulator</t>
  </si>
  <si>
    <t>Regulator \ Pressure</t>
  </si>
  <si>
    <t>Safety Shower</t>
  </si>
  <si>
    <t>Sampler</t>
  </si>
  <si>
    <t>Sampler \ Gas</t>
  </si>
  <si>
    <t>Separator</t>
  </si>
  <si>
    <t>Separator \ Air</t>
  </si>
  <si>
    <t>Separator \ Air, Dirt Combo</t>
  </si>
  <si>
    <t>Separator \ Dirt</t>
  </si>
  <si>
    <t>Separator \ Oil,Water</t>
  </si>
  <si>
    <t>Spiking Station</t>
  </si>
  <si>
    <t>Sprinkler System</t>
  </si>
  <si>
    <t>Sprinkler System \ Dry</t>
  </si>
  <si>
    <t>Sprinkler System \ Foam, Dry</t>
  </si>
  <si>
    <t>Sprinkler System \ Foam, Wet</t>
  </si>
  <si>
    <t>Sprinkler System \ Standpipe</t>
  </si>
  <si>
    <t>Sprinkler System \ Wet</t>
  </si>
  <si>
    <t>Steam Meter</t>
  </si>
  <si>
    <t>Steam Table</t>
  </si>
  <si>
    <t>Steam Trap</t>
  </si>
  <si>
    <t>Steam Trap \ Bucket</t>
  </si>
  <si>
    <t>Steam Trap \ Float &amp; Thermostatic</t>
  </si>
  <si>
    <t>Steam Trap \ Orifice</t>
  </si>
  <si>
    <t>Steam Trap \ Thermodynamic</t>
  </si>
  <si>
    <t>Steam Trap \ Thermostatic</t>
  </si>
  <si>
    <t>Sterilizer</t>
  </si>
  <si>
    <t>Stripper \ Air</t>
  </si>
  <si>
    <t>Switch</t>
  </si>
  <si>
    <t>Switch \ AST</t>
  </si>
  <si>
    <t>Switch \ Electrical</t>
  </si>
  <si>
    <t>Switch \ Electrical Transfer</t>
  </si>
  <si>
    <t>Switch \ Flow</t>
  </si>
  <si>
    <t>Switch \ Level</t>
  </si>
  <si>
    <t>Switch \ Pressure</t>
  </si>
  <si>
    <t>Switch \ Sectionalizing</t>
  </si>
  <si>
    <t>Switchgear</t>
  </si>
  <si>
    <t>Tank</t>
  </si>
  <si>
    <t>Tank \ Aboveground Storage</t>
  </si>
  <si>
    <t>Tank \ Atmospheric</t>
  </si>
  <si>
    <t>Tank \ Boiler Blowdown Separator</t>
  </si>
  <si>
    <t>Tank \ Boiler Feed</t>
  </si>
  <si>
    <t>Tank \ Deaerator</t>
  </si>
  <si>
    <t>Tank \ Expansion</t>
  </si>
  <si>
    <t>Tank \ Pressure Vessel</t>
  </si>
  <si>
    <t>Tank \ Slurry</t>
  </si>
  <si>
    <t>Tank \ Underground Storage</t>
  </si>
  <si>
    <t>Transformer</t>
  </si>
  <si>
    <t>Transformer \ Dry</t>
  </si>
  <si>
    <t>Transformer \ Liquid</t>
  </si>
  <si>
    <t>Transformer \ Liquid, FR3</t>
  </si>
  <si>
    <t>Transformer \ Liquid, Oil</t>
  </si>
  <si>
    <t>Transformer \ Liquid, Rtemp</t>
  </si>
  <si>
    <t>Transformer \ Liquid, Silicon</t>
  </si>
  <si>
    <t>Tunnel</t>
  </si>
  <si>
    <t>Ultra Violet Light Unit</t>
  </si>
  <si>
    <t>Valve</t>
  </si>
  <si>
    <t>Valve \ Back Flow Preventing Double Check</t>
  </si>
  <si>
    <t>Valve \ Back Flow Preventing Reduced Pressure</t>
  </si>
  <si>
    <t>Valve \ Back Flow Preventing Vacuum Breaker</t>
  </si>
  <si>
    <t>Valve \ Ball, Automatic</t>
  </si>
  <si>
    <t>Valve \ Butterfly, Automatic</t>
  </si>
  <si>
    <t>Valve \ Pressure Reducing</t>
  </si>
  <si>
    <t>Valve \ Safety Relief</t>
  </si>
  <si>
    <t>Water \ Distilled Unit</t>
  </si>
  <si>
    <t>Water \ Reverse Osmosis Unit</t>
  </si>
  <si>
    <t>Water \ Softener</t>
  </si>
  <si>
    <t>Water Fountain</t>
  </si>
  <si>
    <t>Water Fountain \ Bottle Filling Station</t>
  </si>
  <si>
    <t>Water Fountain \ Refrigerated</t>
  </si>
  <si>
    <t>Design</t>
  </si>
  <si>
    <t>Construction</t>
  </si>
  <si>
    <t>Cx</t>
  </si>
  <si>
    <t>Responsibility</t>
  </si>
  <si>
    <t>Designer</t>
  </si>
  <si>
    <t>Builder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</si>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</sst>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9" fontId="0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0" fontId="5" fillId="2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1" applyFont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textRotation="90" wrapText="1"/>
    </xf>
    <xf numFmtId="0" fontId="0" fillId="0" borderId="0" xfId="0" applyAlignment="1">
      <alignment textRotation="90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shrinkToFit="1"/>
    </xf>
    <xf numFmtId="0" fontId="5" fillId="4" borderId="0" xfId="0" applyFont="1" applyFill="1"/>
    <xf numFmtId="0" fontId="4" fillId="0" borderId="1" xfId="0" applyFont="1" applyBorder="1"/>
    <xf numFmtId="0" fontId="5" fillId="5" borderId="0" xfId="0" applyFont="1" applyFill="1"/>
    <xf numFmtId="0" fontId="4" fillId="0" borderId="0" xfId="0" applyFont="1"/>
  </cellXfs>
  <cellStyles count="2">
    <cellStyle name="Normal" xfId="0" builtinId="0"/>
    <cellStyle name="Percent" xfId="1" builtinId="5"/>
  </cellStyles>
  <dxfs count="55"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757171"/>
        </patternFill>
      </fill>
      <alignment horizontal="center" vertical="bottom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3" formatCode="0%"/>
    </dxf>
    <dxf>
      <alignment horizontal="center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4"/>
      <tableStyleElement type="headerRow" dxfId="53"/>
      <tableStyleElement type="firstRowStripe" dxfId="52"/>
    </tableStyle>
    <tableStyle name="TableStyleQueryResult" pivot="0" count="3" xr9:uid="{00000000-0011-0000-FFFF-FFFF01000000}">
      <tableStyleElement type="wholeTable" dxfId="51"/>
      <tableStyleElement type="headerRow" dxfId="50"/>
      <tableStyleElement type="firstRow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aa_Stats!$E$3</c:f>
              <c:strCache>
                <c:ptCount val="1"/>
                <c:pt idx="0">
                  <c:v>Attributes Used Across x% of the Assets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aa_Stats!$C$4:$C$10</c:f>
              <c:numCache>
                <c:formatCode>0%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0.75</c:v>
                </c:pt>
                <c:pt idx="3">
                  <c:v>0.5</c:v>
                </c:pt>
                <c:pt idx="4">
                  <c:v>0.25</c:v>
                </c:pt>
                <c:pt idx="5">
                  <c:v>0.1</c:v>
                </c:pt>
                <c:pt idx="6">
                  <c:v>0</c:v>
                </c:pt>
              </c:numCache>
            </c:numRef>
          </c:cat>
          <c:val>
            <c:numRef>
              <c:f>aa_Stats!$E$4:$E$10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4-45C9-91F4-982B6104A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791305728"/>
        <c:axId val="791305336"/>
      </c:lineChart>
      <c:catAx>
        <c:axId val="79130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 of Asset</a:t>
                </a:r>
                <a:r>
                  <a:rPr lang="en-US" b="1" baseline="0"/>
                  <a:t> Types 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05336"/>
        <c:crosses val="autoZero"/>
        <c:auto val="1"/>
        <c:lblAlgn val="ctr"/>
        <c:lblOffset val="100"/>
        <c:noMultiLvlLbl val="0"/>
      </c:catAx>
      <c:valAx>
        <c:axId val="79130533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Common Attributes (Attributes Used Across X% of Assets)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79130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Assets</a:t>
            </a:r>
            <a:r>
              <a:rPr lang="en-US" baseline="0"/>
              <a:t> and Attributes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8A-4B9C-A6E7-7CD72013C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aa_Stats!$A$30:$A$35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aa_Stats!$F$30:$F$35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61-412A-B028-4D765DAD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306120"/>
        <c:axId val="791302592"/>
      </c:lineChart>
      <c:catAx>
        <c:axId val="79130612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  <a:r>
                  <a:rPr lang="en-US" b="1" baseline="0"/>
                  <a:t> of Attributes per Asset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02592"/>
        <c:crosses val="autoZero"/>
        <c:auto val="1"/>
        <c:lblAlgn val="ctr"/>
        <c:lblOffset val="100"/>
        <c:noMultiLvlLbl val="0"/>
      </c:catAx>
      <c:valAx>
        <c:axId val="7913025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  <a:r>
                  <a:rPr lang="en-US" b="1" baseline="0"/>
                  <a:t> of Asset Types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06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33337</xdr:rowOff>
    </xdr:from>
    <xdr:to>
      <xdr:col>3</xdr:col>
      <xdr:colOff>1171575</xdr:colOff>
      <xdr:row>25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37</xdr:row>
      <xdr:rowOff>185736</xdr:rowOff>
    </xdr:from>
    <xdr:to>
      <xdr:col>3</xdr:col>
      <xdr:colOff>1257300</xdr:colOff>
      <xdr:row>60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2143125</xdr:colOff>
      <xdr:row>14</xdr:row>
      <xdr:rowOff>85725</xdr:rowOff>
    </xdr:from>
    <xdr:to>
      <xdr:col>1</xdr:col>
      <xdr:colOff>19050</xdr:colOff>
      <xdr:row>17</xdr:row>
      <xdr:rowOff>133350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948503FF-72C9-47CF-BEB4-F0BD72BA852B}"/>
            </a:ext>
          </a:extLst>
        </xdr:cNvPr>
        <xdr:cNvSpPr/>
      </xdr:nvSpPr>
      <xdr:spPr>
        <a:xfrm>
          <a:off x="2143125" y="2752725"/>
          <a:ext cx="1666875" cy="619125"/>
        </a:xfrm>
        <a:prstGeom prst="wedgeRectCallout">
          <a:avLst>
            <a:gd name="adj1" fmla="val 78024"/>
            <a:gd name="adj2" fmla="val 274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50% of the Assets</a:t>
          </a:r>
          <a:r>
            <a:rPr lang="en-US" sz="1100" baseline="0"/>
            <a:t> are Coverred by 96 of the attributes.</a:t>
          </a:r>
          <a:endParaRPr lang="en-US" sz="1100"/>
        </a:p>
      </xdr:txBody>
    </xdr:sp>
    <xdr:clientData/>
  </xdr:twoCellAnchor>
  <xdr:twoCellAnchor>
    <xdr:from>
      <xdr:col>0</xdr:col>
      <xdr:colOff>523875</xdr:colOff>
      <xdr:row>39</xdr:row>
      <xdr:rowOff>28574</xdr:rowOff>
    </xdr:from>
    <xdr:to>
      <xdr:col>0</xdr:col>
      <xdr:colOff>2276474</xdr:colOff>
      <xdr:row>42</xdr:row>
      <xdr:rowOff>66675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6CCB5AC6-0519-4F8F-97FD-96BBD80C81C3}"/>
            </a:ext>
          </a:extLst>
        </xdr:cNvPr>
        <xdr:cNvSpPr/>
      </xdr:nvSpPr>
      <xdr:spPr>
        <a:xfrm>
          <a:off x="523875" y="7600949"/>
          <a:ext cx="1752599" cy="609601"/>
        </a:xfrm>
        <a:prstGeom prst="wedgeRectCallout">
          <a:avLst>
            <a:gd name="adj1" fmla="val 113638"/>
            <a:gd name="adj2" fmla="val 1105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50% of the Asset</a:t>
          </a:r>
          <a:r>
            <a:rPr lang="en-US" sz="1100" baseline="0"/>
            <a:t> types </a:t>
          </a:r>
          <a:r>
            <a:rPr lang="en-US" sz="1100"/>
            <a:t> have 23 or less attributes requied </a:t>
          </a:r>
        </a:p>
      </xdr:txBody>
    </xdr:sp>
    <xdr:clientData/>
  </xdr:twoCellAnchor>
  <xdr:twoCellAnchor>
    <xdr:from>
      <xdr:col>1</xdr:col>
      <xdr:colOff>2695576</xdr:colOff>
      <xdr:row>47</xdr:row>
      <xdr:rowOff>9524</xdr:rowOff>
    </xdr:from>
    <xdr:to>
      <xdr:col>3</xdr:col>
      <xdr:colOff>352425</xdr:colOff>
      <xdr:row>51</xdr:row>
      <xdr:rowOff>47625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B4AB4CCE-1590-4AAC-9669-3A8BF5D22D9A}"/>
            </a:ext>
          </a:extLst>
        </xdr:cNvPr>
        <xdr:cNvSpPr/>
      </xdr:nvSpPr>
      <xdr:spPr>
        <a:xfrm>
          <a:off x="6486526" y="9105899"/>
          <a:ext cx="1162049" cy="800101"/>
        </a:xfrm>
        <a:prstGeom prst="wedgeRectCallout">
          <a:avLst>
            <a:gd name="adj1" fmla="val -79711"/>
            <a:gd name="adj2" fmla="val 869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Less than 10% of the attributes require</a:t>
          </a:r>
          <a:r>
            <a:rPr lang="en-US" sz="1100" baseline="0"/>
            <a:t> 32 or more attributes</a:t>
          </a:r>
          <a:endParaRPr lang="en-US" sz="1100"/>
        </a:p>
      </xdr:txBody>
    </xdr:sp>
    <xdr:clientData/>
  </xdr:twoCellAnchor>
  <xdr:twoCellAnchor>
    <xdr:from>
      <xdr:col>3</xdr:col>
      <xdr:colOff>1790701</xdr:colOff>
      <xdr:row>38</xdr:row>
      <xdr:rowOff>180974</xdr:rowOff>
    </xdr:from>
    <xdr:to>
      <xdr:col>3</xdr:col>
      <xdr:colOff>2952750</xdr:colOff>
      <xdr:row>43</xdr:row>
      <xdr:rowOff>28575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11B29C82-8167-4F12-832E-1F941B0C8049}"/>
            </a:ext>
          </a:extLst>
        </xdr:cNvPr>
        <xdr:cNvSpPr/>
      </xdr:nvSpPr>
      <xdr:spPr>
        <a:xfrm>
          <a:off x="9086851" y="7562849"/>
          <a:ext cx="1162049" cy="800101"/>
        </a:xfrm>
        <a:prstGeom prst="wedgeRectCallout">
          <a:avLst>
            <a:gd name="adj1" fmla="val -255941"/>
            <a:gd name="adj2" fmla="val 3697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/>
            <a:t>FIX</a:t>
          </a:r>
          <a:r>
            <a:rPr lang="en-US" sz="1800" b="1" baseline="0"/>
            <a:t> this is not right!</a:t>
          </a:r>
          <a:endParaRPr lang="en-US" sz="1800" b="1"/>
        </a:p>
      </xdr:txBody>
    </xdr:sp>
    <xdr:clientData/>
  </xdr:twoCellAnchor>
  <xdr:twoCellAnchor>
    <xdr:from>
      <xdr:col>3</xdr:col>
      <xdr:colOff>2076451</xdr:colOff>
      <xdr:row>13</xdr:row>
      <xdr:rowOff>190499</xdr:rowOff>
    </xdr:from>
    <xdr:to>
      <xdr:col>4</xdr:col>
      <xdr:colOff>419100</xdr:colOff>
      <xdr:row>17</xdr:row>
      <xdr:rowOff>123825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442B7633-3961-41C9-AB88-0FF88CB242B3}"/>
            </a:ext>
          </a:extLst>
        </xdr:cNvPr>
        <xdr:cNvSpPr/>
      </xdr:nvSpPr>
      <xdr:spPr>
        <a:xfrm>
          <a:off x="9372601" y="2809874"/>
          <a:ext cx="1590674" cy="695326"/>
        </a:xfrm>
        <a:prstGeom prst="wedgeRectCallout">
          <a:avLst>
            <a:gd name="adj1" fmla="val -255941"/>
            <a:gd name="adj2" fmla="val 3697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/>
            <a:t>Simplify</a:t>
          </a:r>
          <a:r>
            <a:rPr lang="en-US" sz="1800" b="1" baseline="0"/>
            <a:t> this and validate</a:t>
          </a:r>
          <a:endParaRPr lang="en-US" sz="1800" b="1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E905B867-49EC-4CF9-A14B-F3A15DA3E1FA}" autoFormatId="16" applyNumberFormats="0" applyBorderFormats="0" applyFontFormats="0" applyPatternFormats="0" applyAlignmentFormats="0" applyWidthHeightFormats="0">
  <queryTableRefresh nextId="88">
    <queryTableFields count="86">
      <queryTableField id="1" name="Area_Services" tableColumnId="1"/>
      <queryTableField id="2" name="Building_Number" tableColumnId="2"/>
      <queryTableField id="3" name="Campus" tableColumnId="3"/>
      <queryTableField id="4" name="College_Primary" tableColumnId="4"/>
      <queryTableField id="5" name="Lifecycle_Phase" tableColumnId="5"/>
      <queryTableField id="6" name="Project_Name" tableColumnId="6"/>
      <queryTableField id="7" name="Project_Number" tableColumnId="7"/>
      <queryTableField id="8" name="Short_Name" tableColumnId="8"/>
      <queryTableField id="9" name="Substantial_Completion_Date" tableColumnId="9"/>
      <queryTableField id="10" name="URL_PSU_BOX" tableColumnId="10"/>
      <queryTableField id="11" name="Accessible" tableColumnId="11"/>
      <queryTableField id="12" name="Alternative_Room_Name" tableColumnId="12"/>
      <queryTableField id="13" name="Alternative_Room_Number" tableColumnId="13"/>
      <queryTableField id="14" name="Area" tableColumnId="14"/>
      <queryTableField id="15" name="ASF_Type" tableColumnId="15"/>
      <queryTableField id="16" name="Assets" tableColumnId="16"/>
      <queryTableField id="17" name="Budget_Code" tableColumnId="17"/>
      <queryTableField id="18" name="Building Name" tableColumnId="18"/>
      <queryTableField id="19" name="Building_Count" tableColumnId="19"/>
      <queryTableField id="20" name="Building_Function" tableColumnId="20"/>
      <queryTableField id="21" name="Building_Function_Category" tableColumnId="21"/>
      <queryTableField id="22" name="Building_Lease_Code" tableColumnId="22"/>
      <queryTableField id="23" name="Condition_Code" tableColumnId="23"/>
      <queryTableField id="24" name="Decommissioned" tableColumnId="24"/>
      <queryTableField id="25" name="Department" tableColumnId="25"/>
      <queryTableField id="26" name="Division_Code" tableColumnId="26"/>
      <queryTableField id="27" name="Donor" tableColumnId="27"/>
      <queryTableField id="28" name="Finish_Base" tableColumnId="28"/>
      <queryTableField id="29" name="Finish_Ceiling" tableColumnId="29"/>
      <queryTableField id="30" name="Finish_Floor" tableColumnId="30"/>
      <queryTableField id="31" name="Finish_Wall" tableColumnId="31"/>
      <queryTableField id="32" name="Floor" tableColumnId="32"/>
      <queryTableField id="33" name="Handicap" tableColumnId="33"/>
      <queryTableField id="34" name="Heat_Code" tableColumnId="34"/>
      <queryTableField id="35" name="Interstitial" tableColumnId="35"/>
      <queryTableField id="36" name="Lease_Code" tableColumnId="36"/>
      <queryTableField id="37" name="Level" tableColumnId="37"/>
      <queryTableField id="38" name="Maximo_Name" tableColumnId="38"/>
      <queryTableField id="40" name="Number" tableColumnId="40"/>
      <queryTableField id="41" name="Occupancy" tableColumnId="41"/>
      <queryTableField id="42" name="Official_Name" tableColumnId="42"/>
      <queryTableField id="43" name="Ownership_Status" tableColumnId="43"/>
      <queryTableField id="44" name="Room_AC" tableColumnId="44"/>
      <queryTableField id="45" name="Room_Condition" tableColumnId="45"/>
      <queryTableField id="46" name="Room_Function_Code" tableColumnId="46"/>
      <queryTableField id="47" name="Room_Function_Description" tableColumnId="47"/>
      <queryTableField id="48" name="Room_ID" tableColumnId="48"/>
      <queryTableField id="49" name="Room_Type_Code" tableColumnId="49"/>
      <queryTableField id="50" name="Room_Type_Description" tableColumnId="50"/>
      <queryTableField id="51" name="Security_Room" tableColumnId="51"/>
      <queryTableField id="52" name="Student_Seats" tableColumnId="52"/>
      <queryTableField id="53" name="Type" tableColumnId="53"/>
      <queryTableField id="54" name="Actuated" tableColumnId="54"/>
      <queryTableField id="55" name="BAS_Control_ID" tableColumnId="55"/>
      <queryTableField id="56" name="Core" tableColumnId="56"/>
      <queryTableField id="57" name="Description" tableColumnId="57"/>
      <queryTableField id="58" name="Fire_Rating" tableColumnId="58"/>
      <queryTableField id="59" name="Location" tableColumnId="59"/>
      <queryTableField id="60" name="Maintenance_Required" tableColumnId="60"/>
      <queryTableField id="61" name="Manufacturer" tableColumnId="61"/>
      <queryTableField id="62" name="Mark" tableColumnId="62"/>
      <queryTableField id="63" name="Model" tableColumnId="63"/>
      <queryTableField id="64" name="OM_Manual_Number" tableColumnId="64"/>
      <queryTableField id="65" name="OMManual_Required" tableColumnId="65"/>
      <queryTableField id="66" name="Responsibility_Installation" tableColumnId="66"/>
      <queryTableField id="67" name="Responsibility_Procurement" tableColumnId="67"/>
      <queryTableField id="68" name="Security_Door" tableColumnId="68"/>
      <queryTableField id="69" name="Serial_Number" tableColumnId="69"/>
      <queryTableField id="70" name="Submittal_Number" tableColumnId="70"/>
      <queryTableField id="71" name="Submittal_Required" tableColumnId="71"/>
      <queryTableField id="72" name="SubType" tableColumnId="72"/>
      <queryTableField id="73" name="Type Mark" tableColumnId="73"/>
      <queryTableField id="74" name="URL_ApprovedSubmittal_Doc" tableColumnId="74"/>
      <queryTableField id="75" name="URL_OMManual_Doc" tableColumnId="75"/>
      <queryTableField id="76" name="URL_Warranty_Doc" tableColumnId="76"/>
      <queryTableField id="77" name="Warranty_End_Date" tableColumnId="77"/>
      <queryTableField id="78" name="Count" tableColumnId="78"/>
      <queryTableField id="79" name="Amperage" tableColumnId="79"/>
      <queryTableField id="80" name="Barcode" tableColumnId="80"/>
      <queryTableField id="81" name="Equipment_ID" tableColumnId="81"/>
      <queryTableField id="82" name="Installation_Date" tableColumnId="82"/>
      <queryTableField id="83" name="Space_Served" tableColumnId="83"/>
      <queryTableField id="84" name="Equipment Status" tableColumnId="84"/>
      <queryTableField id="85" name="Contains Refrigerant?" tableColumnId="85"/>
      <queryTableField id="86" name="URL_NamePlate_Pic" tableColumnId="86"/>
      <queryTableField id="87" name="Name" tableColumnId="87"/>
    </queryTableFields>
    <queryTableDeletedFields count="1">
      <deletedField name="Name.1"/>
    </queryTableDeleted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4000000}" name="Table3" displayName="Table3" ref="A1:B176" totalsRowShown="0">
  <autoFilter ref="A1:B176" xr:uid="{00000000-0009-0000-0100-000003000000}"/>
  <sortState xmlns:xlrd2="http://schemas.microsoft.com/office/spreadsheetml/2017/richdata2" ref="A2:A134">
    <sortCondition ref="A1:A134"/>
  </sortState>
  <tableColumns count="2">
    <tableColumn id="1" xr3:uid="{00000000-0010-0000-1400-000001000000}" name="Attribute List" dataDxfId="47"/>
    <tableColumn id="2" xr3:uid="{00000000-0010-0000-1400-000002000000}" name="Match" dataDxfId="46">
      <calculatedColumnFormula>IFERROR(VLOOKUP(Table3[[#This Row],[Attribute List]],#REF!, 1, FALSE),"No Match")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99AAF7-D960-4BAD-BEC5-03576F17D429}" name="Table_Network_Outlet" displayName="Table_Network_Outlet" ref="A1:Q3" totalsRowShown="0">
  <autoFilter ref="A1:Q3" xr:uid="{95059434-D1D7-4D76-92FF-247A039AFF22}"/>
  <tableColumns count="17">
    <tableColumn id="1" xr3:uid="{8834A7EC-D44C-4372-8800-277FA84AB799}" name="Building_Number"/>
    <tableColumn id="2" xr3:uid="{10355439-1BEE-4907-96A1-6AC17F0BF210}" name="Decommissioned"/>
    <tableColumn id="3" xr3:uid="{1D6C6907-3871-43E7-AF4E-2068B9730F93}" name="Floor"/>
    <tableColumn id="4" xr3:uid="{94E99232-C482-4A3E-AD70-DA22EBA4D501}" name="Lifecycle_Phase"/>
    <tableColumn id="5" xr3:uid="{FCD1887D-0A1A-44E0-8DA6-A1994FE69EE8}" name="Location"/>
    <tableColumn id="6" xr3:uid="{F704CDE0-6075-41FA-9882-773795D1EFC9}" name="Mark"/>
    <tableColumn id="7" xr3:uid="{3ED10019-905D-4F4A-A33B-EABAEBA75456}" name="Name"/>
    <tableColumn id="8" xr3:uid="{0EFCF366-D746-45FE-B697-E888E6B2E9A5}" name="Number"/>
    <tableColumn id="9" xr3:uid="{5A7B33B0-935D-43C9-BCD8-3EAAD69987A3}" name="Outlet"/>
    <tableColumn id="12" xr3:uid="{E365774A-4526-4587-A124-4281FC88C38E}" name="Responsibility_Installation"/>
    <tableColumn id="13" xr3:uid="{0F22379B-4D48-42C9-939B-00F97A3C975F}" name="Responsibility_Procurement"/>
    <tableColumn id="14" xr3:uid="{B1868F9F-FB2F-4C31-AAC1-4B8C4BD0B866}" name="Submittal_Number"/>
    <tableColumn id="15" xr3:uid="{70C692DB-946F-41FD-B6FA-726FFA33F93C}" name="SubType"/>
    <tableColumn id="16" xr3:uid="{44BEB37F-B981-46C8-BB99-7B2D244E2FAE}" name="System"/>
    <tableColumn id="17" xr3:uid="{5483824F-8CC1-4559-BF67-755FDA351ED4}" name="Type"/>
    <tableColumn id="18" xr3:uid="{43871185-E336-4676-B6D5-AEBAA147BCFF}" name="Type Mark"/>
    <tableColumn id="19" xr3:uid="{EB778AA5-4F2E-4E87-B7FB-6B08989071C8}" name="URL_ApprovedSubmittal_Doc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86C41DB-0D68-47D5-92AB-7812F5CED39D}" name="Table_Network_Jack" displayName="Table_Network_Jack" ref="A1:S5" totalsRowShown="0">
  <autoFilter ref="A1:S5" xr:uid="{C01AEB19-A0E6-4D1C-A030-853A841E5164}"/>
  <tableColumns count="19">
    <tableColumn id="1" xr3:uid="{094A3067-F557-4FA7-B982-06F14BC71CE2}" name="Building_Number"/>
    <tableColumn id="2" xr3:uid="{C10E5864-E5EC-40B5-BEFE-2719FF9A4031}" name="Closet_Connector"/>
    <tableColumn id="3" xr3:uid="{FF1B00D0-85F7-4088-9E74-8329054410DC}" name="Decommissioned"/>
    <tableColumn id="4" xr3:uid="{BA26BA06-6DBD-42A8-9E4C-B1C7AAECA76C}" name="Faceplate_Connector"/>
    <tableColumn id="5" xr3:uid="{61785E0A-FE63-471C-B349-D2FC3295FA62}" name="Jack_Number"/>
    <tableColumn id="6" xr3:uid="{60D50B23-8699-477D-A3CF-18A82E368F35}" name="Lifecycle_Phase"/>
    <tableColumn id="7" xr3:uid="{6D063482-3142-4242-89F7-7FE3DE94BA66}" name="Location"/>
    <tableColumn id="8" xr3:uid="{4B8C037F-262D-4657-8997-03529A89786E}" name="Media_Type"/>
    <tableColumn id="9" xr3:uid="{96D48D5D-5299-438E-9EDC-4174E03DBA77}" name="Name"/>
    <tableColumn id="10" xr3:uid="{6B01559B-1797-42A3-A312-6045178DA863}" name="Network_Room"/>
    <tableColumn id="11" xr3:uid="{E998402B-84D4-48DB-8773-753EE3CD5EA4}" name="Number"/>
    <tableColumn id="12" xr3:uid="{45CFECD6-DCBB-4F9F-B703-94EB5D25FD5E}" name="Outlet"/>
    <tableColumn id="13" xr3:uid="{BB70C6FF-9F68-4A2F-A87B-0BCC321AF207}" name="Port_Number"/>
    <tableColumn id="16" xr3:uid="{89E5292D-F2BC-48E0-BDB6-A4EFA7ECFE46}" name="Responsibility_Installation"/>
    <tableColumn id="17" xr3:uid="{C6DF03EE-981F-4D2B-B9E2-060BF771A5A8}" name="Responsibility_Procurement"/>
    <tableColumn id="18" xr3:uid="{A06CCC99-1C06-4E97-AB78-DB9FB2728372}" name="SubType"/>
    <tableColumn id="19" xr3:uid="{0E33D895-53EE-4ED2-B79B-3285B291C4B6}" name="System"/>
    <tableColumn id="20" xr3:uid="{4ECA80A3-4DE3-4008-BB16-FF327E328FA4}" name="Type Mark"/>
    <tableColumn id="14" xr3:uid="{0BDADC46-70CE-473E-99F5-B5B0D21D6D35}" name="Phas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00EC15-AE04-4326-B9CC-B56F4052030E}" name="Table_Roof" displayName="Table_Roof" ref="A1:AD3" totalsRowShown="0">
  <autoFilter ref="A1:AD3" xr:uid="{8B2BC206-9F57-4A5B-BD83-07814CE4E517}"/>
  <tableColumns count="30">
    <tableColumn id="1" xr3:uid="{C56FFA61-F494-4D5F-9CAD-46CF58F7854D}" name="Area"/>
    <tableColumn id="5" xr3:uid="{EAEB4A92-D65E-48C0-872E-04C164B195BA}" name="Condition"/>
    <tableColumn id="6" xr3:uid="{51FC0BA4-FDEC-40B3-A113-776C956856A3}" name="Decommissioned"/>
    <tableColumn id="7" xr3:uid="{B8291175-7D23-4C84-8838-3E37CF2ABA84}" name="Description"/>
    <tableColumn id="8" xr3:uid="{F445F7C6-5BB0-4384-8182-3E3DF2F2770E}" name="Equipment_ID"/>
    <tableColumn id="9" xr3:uid="{FEC6AD79-5C23-426E-BC4A-8F6FDFCAC946}" name="Floor"/>
    <tableColumn id="10" xr3:uid="{0857C6D1-CD61-47AE-B009-F07E29412864}" name="GSF"/>
    <tableColumn id="11" xr3:uid="{689FCC3A-287B-49A6-A65B-246B730C900E}" name="Installation_Date"/>
    <tableColumn id="12" xr3:uid="{6657003C-9A2D-4499-9233-18A2652310A9}" name="Lifecycle_Phase"/>
    <tableColumn id="13" xr3:uid="{CE0A204D-725E-46A5-98CE-B8747ABC08AA}" name="Location"/>
    <tableColumn id="14" xr3:uid="{9974C2ED-F731-4763-B110-9FFAE8800AB5}" name="Maintenance_Required"/>
    <tableColumn id="15" xr3:uid="{F15E8435-CF24-4D5C-8C52-2248FF2AE957}" name="Manufacturer"/>
    <tableColumn id="16" xr3:uid="{6D01F7FF-4F63-4D19-9496-A07C357FDE79}" name="Mark"/>
    <tableColumn id="17" xr3:uid="{7CE435FE-24C4-499D-A6AA-16A7C38F2438}" name="Material_of_Construction"/>
    <tableColumn id="18" xr3:uid="{2AA0CAC2-694E-4744-B4D8-7D1B8B450108}" name="OM_Manual_Number"/>
    <tableColumn id="19" xr3:uid="{44B7ACBA-9743-4AE9-BD31-712DEEC7E70A}" name="OMManual_Required"/>
    <tableColumn id="22" xr3:uid="{CF91108F-8D72-4EF4-A19B-5FF43AAD3EF8}" name="Responsibility_Installation"/>
    <tableColumn id="23" xr3:uid="{A83107DB-4C81-4CB8-AAFE-D77972D8FCCF}" name="Responsibility_Procurement"/>
    <tableColumn id="24" xr3:uid="{A7630E26-D357-48D9-A27E-B7EE22B2AD7A}" name="Safety_Category"/>
    <tableColumn id="25" xr3:uid="{B45F4FA0-DF02-4895-B048-654DD082FA4D}" name="Submittal_Number"/>
    <tableColumn id="26" xr3:uid="{C97A2568-A685-419C-A031-6663A143E9CB}" name="Submittal_Required"/>
    <tableColumn id="27" xr3:uid="{7E952AE1-0FBB-48C3-8599-CF0B0C9A4D9E}" name="Substantial_Completion_Date"/>
    <tableColumn id="28" xr3:uid="{BA66792F-BC60-4352-92E5-80A856661969}" name="SubType"/>
    <tableColumn id="29" xr3:uid="{C09FD6D2-3191-43F2-BC66-C5A794A28D8F}" name="Type"/>
    <tableColumn id="30" xr3:uid="{A0E041B1-133D-4EC5-BF14-E4EACE646A4F}" name="Type Mark"/>
    <tableColumn id="31" xr3:uid="{6C593D57-6E25-4B1D-AD56-64E90890F5EB}" name="URL_ApprovedSubmittal_Doc"/>
    <tableColumn id="32" xr3:uid="{04BF4E1D-233C-4066-82DB-276845CA1E0B}" name="URL_CxReport_Doc"/>
    <tableColumn id="33" xr3:uid="{1B1E5F70-5A93-422E-B956-6D2068B63A83}" name="URL_OMManual_Doc"/>
    <tableColumn id="34" xr3:uid="{1A122975-F5EC-4722-95DE-9E329AC9B7B5}" name="URL_Warranty_Doc"/>
    <tableColumn id="35" xr3:uid="{A9334114-C3A3-44EE-98B4-342D9CA89CA4}" name="Warranty_End_Dat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6EBF0C9-51E7-4BDD-A7F5-6D4EF5DCB732}" name="Table_Roofing" displayName="Table_Roofing" ref="A1:D4" totalsRowShown="0">
  <autoFilter ref="A1:D4" xr:uid="{A1793F3A-DAE5-4826-9F59-86555D82C64A}"/>
  <tableColumns count="4">
    <tableColumn id="1" xr3:uid="{5EB14E43-8F76-4FE5-9043-47EBA631C0E2}" name="Location"/>
    <tableColumn id="2" xr3:uid="{2D6970BA-1810-4319-9752-3C6B10D119B9}" name="Responsibility_Installation"/>
    <tableColumn id="3" xr3:uid="{FD07BB36-D970-466B-ACA1-6821F66F797A}" name="Responsibility_Procurement"/>
    <tableColumn id="4" xr3:uid="{EEF5CF8A-64CC-4B50-8924-20FB3D188E46}" name="Responsibilit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1DB2898-4DE1-4DB7-8FA5-52D9967FF3F5}" name="Table_Safety_Device" displayName="Table_Safety_Device" ref="A1:AB3" totalsRowShown="0">
  <autoFilter ref="A1:AB3" xr:uid="{B6D0C2B6-95B0-4563-8311-907D76B60A92}"/>
  <tableColumns count="28">
    <tableColumn id="2" xr3:uid="{6743740E-EF6F-49C9-97C2-A124D2A6720E}" name="Associated_Asset"/>
    <tableColumn id="3" xr3:uid="{177D0A32-284D-4D97-BB09-0A87A506A441}" name="Barcode"/>
    <tableColumn id="4" xr3:uid="{16DF9603-6CF8-49FA-932F-7415D52A0C16}" name="Capacity"/>
    <tableColumn id="5" xr3:uid="{81F8517A-0DA1-41F4-93A5-8EF2854AECDF}" name="Capacity_UOM"/>
    <tableColumn id="6" xr3:uid="{FECF4FFD-7602-48AE-90E5-E1FC9DA7D2E7}" name="Decommissioned"/>
    <tableColumn id="7" xr3:uid="{E61F7DF5-AA0E-4393-84B4-4BCFB408F4D5}" name="Description"/>
    <tableColumn id="8" xr3:uid="{68153B80-FEA9-4F95-B5B5-4FDEE90ED836}" name="Equipment_ID"/>
    <tableColumn id="9" xr3:uid="{06FC7A6A-6E53-4945-8283-88F5F239F544}" name="Floor"/>
    <tableColumn id="10" xr3:uid="{E58F8D24-16E6-4913-BC18-6DC56CCAC727}" name="Lifecycle_Phase"/>
    <tableColumn id="11" xr3:uid="{21374B97-8702-460C-B118-1108646BE732}" name="Location"/>
    <tableColumn id="12" xr3:uid="{18D3864B-1364-46D8-8A64-F2FF65098566}" name="Maintenance_Required"/>
    <tableColumn id="13" xr3:uid="{21A3932E-C5B4-4112-8F98-77A711778889}" name="Manufacturer"/>
    <tableColumn id="14" xr3:uid="{4D39E4BA-E547-4378-8CF0-B7A7C00216FC}" name="Mark"/>
    <tableColumn id="15" xr3:uid="{B1008B0D-4997-4078-9047-6DAFF88A8CE0}" name="Model"/>
    <tableColumn id="16" xr3:uid="{7FC3FFC9-B59C-4DE4-AF8E-D3402D5FAA03}" name="OM_Manual_Number"/>
    <tableColumn id="17" xr3:uid="{510F472B-6342-42B8-B2F5-22FA7033D861}" name="OMManual_Required"/>
    <tableColumn id="20" xr3:uid="{0F7DC4C1-C5B9-4B0C-A3F0-5797AA57023D}" name="Responsibility_Installation"/>
    <tableColumn id="21" xr3:uid="{EA7C22CB-039C-44AB-8B0B-CCBAE36B0DA6}" name="Responsibility_Procurement"/>
    <tableColumn id="22" xr3:uid="{AE138C19-4EB2-424F-AC09-68E554ECD174}" name="Safety_Category"/>
    <tableColumn id="23" xr3:uid="{89FDE706-56D4-4AAC-816A-43FF59351690}" name="Serial_Number"/>
    <tableColumn id="24" xr3:uid="{598577EB-AA07-46CC-B430-5890FEE3E07A}" name="Submittal_Number"/>
    <tableColumn id="25" xr3:uid="{D8872879-F7D9-42A5-8267-7766FECF7432}" name="SubType"/>
    <tableColumn id="26" xr3:uid="{8E494ABA-A5D7-47EB-B884-88B901B8FBB9}" name="Type"/>
    <tableColumn id="27" xr3:uid="{B68B7ED3-7F5B-498B-BE8A-6C0A25F5B556}" name="Type Mark"/>
    <tableColumn id="28" xr3:uid="{7C917DA1-306E-40A2-9BFC-784ABA2FC006}" name="URL_ApprovedSubmittal_Doc"/>
    <tableColumn id="29" xr3:uid="{C8AC5B53-67B4-4EEA-A64D-D89E6768F38E}" name="URL_OMManual_Doc"/>
    <tableColumn id="30" xr3:uid="{FF5DECBA-4F3B-430A-BD69-922D53A21872}" name="URL_Warranty_Doc"/>
    <tableColumn id="31" xr3:uid="{0F0D46B2-CDF1-41B9-B5E4-9851D34F0703}" name="Warranty_End_Dat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993624-9E6D-4FD5-8FFD-2CA6B39BAEE2}" name="table_acSheet124" displayName="table_acSheet124" ref="A1:AN110" headerRowDxfId="38">
  <autoFilter ref="A1:AN110" xr:uid="{00000000-0009-0000-0100-000002000000}"/>
  <sortState xmlns:xlrd2="http://schemas.microsoft.com/office/spreadsheetml/2017/richdata2" ref="A2:AH110">
    <sortCondition ref="E2:E110" customList="_,A to Z"/>
    <sortCondition ref="A2:A110"/>
  </sortState>
  <tableColumns count="40">
    <tableColumn id="1" xr3:uid="{9560B931-1663-4D0B-A028-9F38BC203B6F}" name="Column (Attribute) Names" totalsRowLabel="Total"/>
    <tableColumn id="144" xr3:uid="{AB2EB39E-992B-4A8C-A2CB-AD0125B7C192}" name="Used" dataDxfId="37">
      <calculatedColumnFormula>IF(table_acSheet124[[#This Row],[Total Used by Type]]&gt;0, TRUE, FALSE)</calculatedColumnFormula>
    </tableColumn>
    <tableColumn id="89" xr3:uid="{6B34F80E-4ABE-4F62-8165-E619DECFCF08}" name="Reconcile" dataDxfId="36"/>
    <tableColumn id="134" xr3:uid="{7A37E61A-3FB5-4A69-924F-1ED3C85F063B}" name="Revit Shared Parameter File Name" dataDxfId="35">
      <calculatedColumnFormula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calculatedColumnFormula>
    </tableColumn>
    <tableColumn id="2" xr3:uid="{FDAF120B-2B3A-41AC-B216-2C0EE20F6314}" name="Acceptable (Yes or No)"/>
    <tableColumn id="3" xr3:uid="{B5376003-0AB8-4733-8658-23471C45E617}" name="Unit of Measure"/>
    <tableColumn id="97" xr3:uid="{930DA25E-592F-4317-B3CD-6AFD2041CEF3}" name="Allow Date"/>
    <tableColumn id="4" xr3:uid="{A8C33BA5-5B6E-4437-A60B-885B0FACE186}" name="Maximum Characters"/>
    <tableColumn id="91" xr3:uid="{4F3607F1-1536-4AE0-B1E9-435214F30699}" name="Check for Duplicate Values" dataDxfId="34"/>
    <tableColumn id="8" xr3:uid="{0ACAACED-1313-4798-9BD3-3282FD3A013D}" name="Text Allowed" dataDxfId="33"/>
    <tableColumn id="126" xr3:uid="{ABE5E286-62C5-49F8-90E2-14CAB2F097CC}" name="Force Text" dataDxfId="32"/>
    <tableColumn id="130" xr3:uid="{C2EA134D-6AFE-4EF5-8190-AABE095F6FE1}" name="Format Code" dataDxfId="31"/>
    <tableColumn id="87" xr3:uid="{41F6C1F5-63FD-4F11-82F5-985B0751B92D}" name="NA Allowed" dataDxfId="30"/>
    <tableColumn id="14" xr3:uid="{648FC4DD-F2E4-4F16-A0CA-187063BB790E}" name="Picklist"/>
    <tableColumn id="141" xr3:uid="{B0B89B70-833E-4ADC-8DA2-9B9D38358653}" name="Picklist Additional Info"/>
    <tableColumn id="15" xr3:uid="{6618E0A8-4293-4485-8DA9-D3B4CB59094B}" name="Picklist Values Column" dataDxfId="29"/>
    <tableColumn id="11" xr3:uid="{E4510BD1-660B-450A-A8A9-27504DC17B2E}" name="Rename Column"/>
    <tableColumn id="94" xr3:uid="{ACE8CEFA-7659-4A6B-B9A2-30FCA78F3F07}" name="Color"/>
    <tableColumn id="93" xr3:uid="{DD5CD5FF-3F78-491E-AF7A-BC82C3E0D727}" name="COBie Sheet"/>
    <tableColumn id="143" xr3:uid="{EEFE1A57-064C-4B89-96C2-8099B1A8F332}" name="Remove Text" dataDxfId="28"/>
    <tableColumn id="132" xr3:uid="{99ABCC12-8F80-4E80-9A8F-FD1DA4FFA1AA}" name="Parameter Group"/>
    <tableColumn id="5" xr3:uid="{0CC6A878-5534-4A40-ABC3-81A14CCF32DD}" name="Expected Range (Mininum)"/>
    <tableColumn id="6" xr3:uid="{96CECF0C-B987-4CBA-A569-13144A956A4E}" name="Expected Range (Maximum)"/>
    <tableColumn id="7" xr3:uid="{F106CE85-F335-47A8-A3A9-A04A352725D0}" name="Out of Range Notation"/>
    <tableColumn id="127" xr3:uid="{9F6065B6-675E-4285-9CAD-31B6883C5A1A}" name="Percentage Used" dataDxfId="27" dataCellStyle="Percent">
      <calculatedColumnFormula>AA2/$Z$10</calculatedColumnFormula>
    </tableColumn>
    <tableColumn id="86" xr3:uid="{B1857307-0B51-45A1-89A1-F4B2B31C8CBC}" name="Total Used by Type" dataDxfId="26">
      <calculatedColumnFormula>COUNTA(table_acSheet124[[#This Row],["Type" List Right of this Column]:[Safety Device]])</calculatedColumnFormula>
    </tableColumn>
    <tableColumn id="138" xr3:uid="{EB724B8D-20EF-42F3-B50C-6CA33B13BE5F}" name="Total Required (X)" dataDxfId="25">
      <calculatedColumnFormula>COUNTIF(table_acSheet124[[#This Row],["Type" List Right of this Column]:[Safety Device]],"X")</calculatedColumnFormula>
    </tableColumn>
    <tableColumn id="139" xr3:uid="{D61A5F54-E405-4411-B179-37839A0D8F93}" name="Total Optional (O)" dataDxfId="24">
      <calculatedColumnFormula>COUNTIF(table_acSheet124[[#This Row],["Type" List Right of this Column]:[Safety Device]],"O")</calculatedColumnFormula>
    </tableColumn>
    <tableColumn id="10" xr3:uid="{A2ED5A19-D3A7-4A2E-9866-DDFEBE0413D7}" name="&quot;Type&quot; List Right of this Column" dataDxfId="23"/>
    <tableColumn id="142" xr3:uid="{B09BF731-DCE8-438D-A924-765034A1D16C}" name="Project" dataDxfId="22"/>
    <tableColumn id="133" xr3:uid="{3E66AA0C-D8EF-4FCB-9809-D45055AE7811}" name="Room" dataDxfId="21"/>
    <tableColumn id="46" xr3:uid="{FF9913F2-CD13-4520-92E7-A2A8D64D9EA8}" name="Door" dataDxfId="20"/>
    <tableColumn id="136" xr3:uid="{78154538-27AF-4851-B1BE-8184119D4EF5}" name="Fixtures" dataDxfId="19"/>
    <tableColumn id="12" xr3:uid="{B6942D78-8DFF-4B05-AB73-7CA7AC5F1B3F}" name="AED Devices" dataDxfId="18"/>
    <tableColumn id="9" xr3:uid="{8E784485-5A05-4C44-B1CE-71E31DC4A6F0}" name="Maintainable Equipment" dataDxfId="17"/>
    <tableColumn id="13" xr3:uid="{46D25F2E-BBA2-4343-B389-F2B34F56FFD6}" name="Network Outlet" dataDxfId="16"/>
    <tableColumn id="16" xr3:uid="{F38B4C49-6A35-4219-8BD8-6B02C86BCE7F}" name="Network Jack" dataDxfId="15"/>
    <tableColumn id="17" xr3:uid="{8B86C06F-7981-4D8F-901F-E37D1961D583}" name="Roof" dataDxfId="14"/>
    <tableColumn id="18" xr3:uid="{87767F28-B2D3-4677-9E8C-7C3C2F469865}" name="Roofing" dataDxfId="13"/>
    <tableColumn id="19" xr3:uid="{6C73EBF4-7C57-4830-A66A-2FD3F8974417}" name="Safety Device" dataDxfId="12"/>
  </tableColumns>
  <tableStyleInfo name="TableStyleLight9" showFirstColumn="1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6E3DD88-E284-4787-93BD-D2B513D5DE78}" name="Query2" displayName="Query2" ref="A1:CH196" tableType="queryTable" totalsRowShown="0" headerRowDxfId="11">
  <autoFilter ref="A1:CH196" xr:uid="{D9D901D4-FFEF-4970-8259-A2C430DF6AB0}"/>
  <tableColumns count="86">
    <tableColumn id="1" xr3:uid="{D9185473-08A5-47BA-9104-5D3FA69FF9FB}" uniqueName="1" name="Area_Services" queryTableFieldId="1" dataDxfId="10"/>
    <tableColumn id="2" xr3:uid="{DC1FB29F-6C20-4328-8A03-9845400D96C9}" uniqueName="2" name="Building_Number" queryTableFieldId="2" dataDxfId="9"/>
    <tableColumn id="3" xr3:uid="{F7462A82-A670-410E-8735-6C37CBBDAC56}" uniqueName="3" name="Campus" queryTableFieldId="3" dataDxfId="8"/>
    <tableColumn id="4" xr3:uid="{03C7FFD4-16CC-41A4-B6C5-3F33762CEEF5}" uniqueName="4" name="College_Primary" queryTableFieldId="4" dataDxfId="7"/>
    <tableColumn id="5" xr3:uid="{940658D8-86AC-4C4E-B242-EA3FA3A609CC}" uniqueName="5" name="Lifecycle_Phase" queryTableFieldId="5" dataDxfId="6"/>
    <tableColumn id="6" xr3:uid="{09CB1DBC-D788-464F-96D7-7B261C946649}" uniqueName="6" name="Project_Name" queryTableFieldId="6" dataDxfId="5"/>
    <tableColumn id="7" xr3:uid="{B271264C-0CF7-48FE-A9B6-94B4CF89FF5B}" uniqueName="7" name="Project_Number" queryTableFieldId="7" dataDxfId="4"/>
    <tableColumn id="8" xr3:uid="{B00F073E-3CA2-4618-B801-86277E00727B}" uniqueName="8" name="Short_Name" queryTableFieldId="8" dataDxfId="3"/>
    <tableColumn id="9" xr3:uid="{870A565E-2043-48A7-B2D2-A376AFE65426}" uniqueName="9" name="Substantial_Completion_Date" queryTableFieldId="9" dataDxfId="2"/>
    <tableColumn id="10" xr3:uid="{CA834C38-2F96-4300-9C44-C57155412EFE}" uniqueName="10" name="URL_PSU_BOX" queryTableFieldId="10" dataDxfId="1"/>
    <tableColumn id="11" xr3:uid="{583DA6DA-9160-4815-A0F5-34872801BD05}" uniqueName="11" name="Accessible" queryTableFieldId="11"/>
    <tableColumn id="12" xr3:uid="{3F936497-A31A-4FD9-9CC1-25E6BF24A450}" uniqueName="12" name="Alternative_Room_Name" queryTableFieldId="12"/>
    <tableColumn id="13" xr3:uid="{DD8C0C71-639E-4BB1-9A37-AF1D885A5D12}" uniqueName="13" name="Alternative_Room_Number" queryTableFieldId="13"/>
    <tableColumn id="14" xr3:uid="{36FA6A4E-251C-4EC0-B7B5-2C2BD69C5A03}" uniqueName="14" name="Area" queryTableFieldId="14"/>
    <tableColumn id="15" xr3:uid="{645926BC-399B-46FA-8482-D140A39B47D5}" uniqueName="15" name="ASF_Type" queryTableFieldId="15"/>
    <tableColumn id="16" xr3:uid="{2EFB508C-7203-417C-B167-5BE3EE256D51}" uniqueName="16" name="Assets" queryTableFieldId="16"/>
    <tableColumn id="17" xr3:uid="{9F0E205E-4088-4BC1-9C17-63874AD0647E}" uniqueName="17" name="Budget_Code" queryTableFieldId="17"/>
    <tableColumn id="18" xr3:uid="{87C5826D-793A-40B5-9CB5-179DACCAA3ED}" uniqueName="18" name="Building Name" queryTableFieldId="18"/>
    <tableColumn id="19" xr3:uid="{E539C61D-5F43-42AB-B9E4-7A190FCC25ED}" uniqueName="19" name="Building_Count" queryTableFieldId="19"/>
    <tableColumn id="20" xr3:uid="{E5C66F45-0600-48E8-9F08-E1CB69FD8858}" uniqueName="20" name="Building_Function" queryTableFieldId="20"/>
    <tableColumn id="21" xr3:uid="{6CD40F00-01ED-48D3-B184-966922D5E8E0}" uniqueName="21" name="Building_Function_Category" queryTableFieldId="21"/>
    <tableColumn id="22" xr3:uid="{8F6BEC7A-189C-4AA8-8EC2-65950AE92D6D}" uniqueName="22" name="Building_Lease_Code" queryTableFieldId="22"/>
    <tableColumn id="23" xr3:uid="{060C2448-9906-4F9D-8FF0-6F382C841E9B}" uniqueName="23" name="Condition_Code" queryTableFieldId="23"/>
    <tableColumn id="24" xr3:uid="{CEB5DE53-6C72-41F5-A499-4F1222819BF9}" uniqueName="24" name="Decommissioned" queryTableFieldId="24"/>
    <tableColumn id="25" xr3:uid="{249DF8F5-5ECC-4207-B441-80778B78740F}" uniqueName="25" name="Department" queryTableFieldId="25"/>
    <tableColumn id="26" xr3:uid="{75EC3F60-D7EE-4517-9920-5547B5180EE3}" uniqueName="26" name="Division_Code" queryTableFieldId="26"/>
    <tableColumn id="27" xr3:uid="{182AD799-D051-458B-995C-8DD6526FBBF0}" uniqueName="27" name="Donor" queryTableFieldId="27"/>
    <tableColumn id="28" xr3:uid="{1B0BD0FB-90F7-4944-B8C3-3BB588967F8B}" uniqueName="28" name="Finish_Base" queryTableFieldId="28"/>
    <tableColumn id="29" xr3:uid="{8557968E-FA9E-4244-8770-8C9225BFE906}" uniqueName="29" name="Finish_Ceiling" queryTableFieldId="29"/>
    <tableColumn id="30" xr3:uid="{5EB019AA-515C-419E-BBC5-A886D49F15DD}" uniqueName="30" name="Finish_Floor" queryTableFieldId="30"/>
    <tableColumn id="31" xr3:uid="{3F6159A5-7D69-4AEC-99F2-C9955635CE9B}" uniqueName="31" name="Finish_Wall" queryTableFieldId="31"/>
    <tableColumn id="32" xr3:uid="{6E4A467E-5357-4D30-A4B9-FCDB33023DCF}" uniqueName="32" name="Floor" queryTableFieldId="32"/>
    <tableColumn id="33" xr3:uid="{39C7A0AB-43B3-472B-95C9-E61756A3A157}" uniqueName="33" name="Handicap" queryTableFieldId="33"/>
    <tableColumn id="34" xr3:uid="{C628DD8B-FE86-4FFE-854B-0B268C202721}" uniqueName="34" name="Heat_Code" queryTableFieldId="34"/>
    <tableColumn id="35" xr3:uid="{75FE0D08-C2F5-4D8F-AB58-C04F46744A3F}" uniqueName="35" name="Interstitial" queryTableFieldId="35"/>
    <tableColumn id="36" xr3:uid="{7FE8D73E-7FC0-4BEA-B245-04DBC0103C6E}" uniqueName="36" name="Lease_Code" queryTableFieldId="36"/>
    <tableColumn id="37" xr3:uid="{615B5792-29BB-485E-953A-507EF56AE5EE}" uniqueName="37" name="Level" queryTableFieldId="37"/>
    <tableColumn id="38" xr3:uid="{C2E0A90F-0DEB-476A-9D86-CDF264EE584E}" uniqueName="38" name="Maximo_Name" queryTableFieldId="38"/>
    <tableColumn id="40" xr3:uid="{5F79572C-F454-4B77-9455-9BFFC520731A}" uniqueName="40" name="Number" queryTableFieldId="40"/>
    <tableColumn id="41" xr3:uid="{F1022096-0B72-4A77-B1EE-6606DD765082}" uniqueName="41" name="Occupancy" queryTableFieldId="41"/>
    <tableColumn id="42" xr3:uid="{74CE6CA6-828F-46D2-AAF6-69E911034B4C}" uniqueName="42" name="Official_Name" queryTableFieldId="42"/>
    <tableColumn id="43" xr3:uid="{6B94DEB2-46B5-41FC-82F8-0B30E0AC0696}" uniqueName="43" name="Ownership_Status" queryTableFieldId="43"/>
    <tableColumn id="44" xr3:uid="{F651AB6C-C53E-4263-B140-1D1957413F1C}" uniqueName="44" name="Room_AC" queryTableFieldId="44"/>
    <tableColumn id="45" xr3:uid="{82B9E354-324B-450C-8C7B-E12AD5770C4D}" uniqueName="45" name="Room_Condition" queryTableFieldId="45"/>
    <tableColumn id="46" xr3:uid="{58CE4847-B888-4E44-B6CD-1AE1977E83D9}" uniqueName="46" name="Room_Function_Code" queryTableFieldId="46"/>
    <tableColumn id="47" xr3:uid="{2C4F5F80-341A-40CE-9D62-5ABF0FC27012}" uniqueName="47" name="Room_Function_Description" queryTableFieldId="47"/>
    <tableColumn id="48" xr3:uid="{119980DF-AE8E-4E08-ACD0-14FA501C6BFF}" uniqueName="48" name="Room_ID" queryTableFieldId="48"/>
    <tableColumn id="49" xr3:uid="{DBC4FD47-05EB-4CE5-9482-20207027191C}" uniqueName="49" name="Room_Type_Code" queryTableFieldId="49"/>
    <tableColumn id="50" xr3:uid="{A6F91443-C319-4C6A-A02F-D323DCE5A46D}" uniqueName="50" name="Room_Type_Description" queryTableFieldId="50"/>
    <tableColumn id="51" xr3:uid="{C596F879-3861-4567-8FB7-629654ECBB9A}" uniqueName="51" name="Security_Room" queryTableFieldId="51"/>
    <tableColumn id="52" xr3:uid="{42309FE8-365F-42DB-AF04-2DA4A90347F5}" uniqueName="52" name="Student_Seats" queryTableFieldId="52"/>
    <tableColumn id="53" xr3:uid="{F32FB856-37D8-4564-9AD9-D12433CFB9C0}" uniqueName="53" name="Type" queryTableFieldId="53"/>
    <tableColumn id="54" xr3:uid="{C5DEB000-AE2B-4D82-B31F-34472B3DEED8}" uniqueName="54" name="Actuated" queryTableFieldId="54"/>
    <tableColumn id="55" xr3:uid="{3FEC1652-93A2-457F-AC83-1977E651F613}" uniqueName="55" name="BAS_Control_ID" queryTableFieldId="55"/>
    <tableColumn id="56" xr3:uid="{EB2D2DDA-E91A-432E-A3DD-06BC7D99257E}" uniqueName="56" name="Core" queryTableFieldId="56"/>
    <tableColumn id="57" xr3:uid="{E3A9C97D-EB07-4E6F-BCA0-2F86C3871EC2}" uniqueName="57" name="Description" queryTableFieldId="57"/>
    <tableColumn id="58" xr3:uid="{C6C13DD7-CEAE-4FC6-BFD2-A4310CEED428}" uniqueName="58" name="Fire_Rating" queryTableFieldId="58"/>
    <tableColumn id="59" xr3:uid="{79756F18-7DF8-43A7-995B-F4C7C05CE929}" uniqueName="59" name="Location" queryTableFieldId="59"/>
    <tableColumn id="60" xr3:uid="{948610B6-4F4C-45AF-B7DF-42EB1B871118}" uniqueName="60" name="Maintenance_Required" queryTableFieldId="60"/>
    <tableColumn id="61" xr3:uid="{5F3B3BD1-1C1D-4916-B7B5-03DFA831E068}" uniqueName="61" name="Manufacturer" queryTableFieldId="61"/>
    <tableColumn id="62" xr3:uid="{3CD12EEF-8BAA-47B9-8C26-68F9F91DC20B}" uniqueName="62" name="Mark" queryTableFieldId="62"/>
    <tableColumn id="63" xr3:uid="{6D63ABDC-845F-41DA-A823-34CE6FEA7496}" uniqueName="63" name="Model" queryTableFieldId="63"/>
    <tableColumn id="64" xr3:uid="{46C1D3F7-ED7D-4A12-A755-D5B724CD8EF1}" uniqueName="64" name="OM_Manual_Number" queryTableFieldId="64"/>
    <tableColumn id="65" xr3:uid="{076E2468-DB2A-4CC1-9A40-CB7CD54028D5}" uniqueName="65" name="OMManual_Required" queryTableFieldId="65"/>
    <tableColumn id="66" xr3:uid="{486CDA66-4F9D-4EAB-9348-C7823AF82EF2}" uniqueName="66" name="Responsibility_Installation" queryTableFieldId="66"/>
    <tableColumn id="67" xr3:uid="{A3979154-61F2-4D94-B44A-E3A68A98B2E3}" uniqueName="67" name="Responsibility_Procurement" queryTableFieldId="67"/>
    <tableColumn id="68" xr3:uid="{28539151-A64A-43CF-B7B3-46A5419CAE58}" uniqueName="68" name="Security_Door" queryTableFieldId="68"/>
    <tableColumn id="69" xr3:uid="{8D275D49-320A-4C76-AFE6-D28201CB0A00}" uniqueName="69" name="Serial_Number" queryTableFieldId="69"/>
    <tableColumn id="70" xr3:uid="{9F04735F-2F85-4E0D-8FE0-C8757A0DE5A1}" uniqueName="70" name="Submittal_Number" queryTableFieldId="70"/>
    <tableColumn id="71" xr3:uid="{FBA51B76-DE6B-46A2-A9CA-E9F3106CB7FF}" uniqueName="71" name="Submittal_Required" queryTableFieldId="71"/>
    <tableColumn id="72" xr3:uid="{0296F9BE-0447-471F-B462-446FB550CAB6}" uniqueName="72" name="SubType" queryTableFieldId="72"/>
    <tableColumn id="73" xr3:uid="{18E45ADC-46DF-4F1D-A38F-C272038DF301}" uniqueName="73" name="Type Mark" queryTableFieldId="73"/>
    <tableColumn id="74" xr3:uid="{D3A0022B-784F-49A1-B0C7-7858A16C4F11}" uniqueName="74" name="URL_ApprovedSubmittal_Doc" queryTableFieldId="74"/>
    <tableColumn id="75" xr3:uid="{33BD8641-E17C-45D2-99DB-1F67530BD38C}" uniqueName="75" name="URL_OMManual_Doc" queryTableFieldId="75"/>
    <tableColumn id="76" xr3:uid="{EF215E38-0C23-46CC-8AAE-D7A63D33DA6D}" uniqueName="76" name="URL_Warranty_Doc" queryTableFieldId="76"/>
    <tableColumn id="77" xr3:uid="{08EEFFA0-DD43-44DF-93DF-8F1532FD7BDC}" uniqueName="77" name="Warranty_End_Date" queryTableFieldId="77"/>
    <tableColumn id="78" xr3:uid="{72C86A61-4D1B-45E5-AA8F-8E2763B999D0}" uniqueName="78" name="Count" queryTableFieldId="78"/>
    <tableColumn id="79" xr3:uid="{17CFF0A4-1C92-4F45-8787-906A79629725}" uniqueName="79" name="Amperage" queryTableFieldId="79"/>
    <tableColumn id="80" xr3:uid="{ABE7B432-8263-4CA4-B0C2-3E50679DADB9}" uniqueName="80" name="Barcode" queryTableFieldId="80"/>
    <tableColumn id="81" xr3:uid="{36325C73-45E6-49AF-A23B-C41FA34CA3E8}" uniqueName="81" name="Equipment_ID" queryTableFieldId="81"/>
    <tableColumn id="82" xr3:uid="{0D020DB3-8639-44D8-8AC7-57C8C67C86C8}" uniqueName="82" name="Installation_Date" queryTableFieldId="82"/>
    <tableColumn id="83" xr3:uid="{ECDFEA51-4874-4C8E-9FA2-EE2B123BA1F7}" uniqueName="83" name="Space_Served" queryTableFieldId="83"/>
    <tableColumn id="84" xr3:uid="{A3B0BAEC-D7A0-449E-BBB6-A1773B768AEA}" uniqueName="84" name="Equipment Status" queryTableFieldId="84"/>
    <tableColumn id="85" xr3:uid="{A5F3DC43-2676-4807-81C9-CB88C39B8BC8}" uniqueName="85" name="Contains Refrigerant?" queryTableFieldId="85"/>
    <tableColumn id="86" xr3:uid="{5FF8FB25-49AA-48BC-B094-4CAE24377A84}" uniqueName="86" name="URL_NamePlate_Pic" queryTableFieldId="86"/>
    <tableColumn id="87" xr3:uid="{C5ECE0D4-D433-454E-BC50-6787FC306236}" uniqueName="87" name="Name" queryTableFieldId="87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564D9F-D15F-4142-8528-815B0379D31A}" name="Table_Project" displayName="Table_Project" ref="A1:Q3" totalsRowShown="0">
  <autoFilter ref="A1:Q3" xr:uid="{CC64754E-9AC1-4873-8BD9-8BAA0BA5D7D0}"/>
  <tableColumns count="17">
    <tableColumn id="1" xr3:uid="{2CE498AE-B561-465C-9901-CC2AFC1DFEFF}" name="Area_Services"/>
    <tableColumn id="13" xr3:uid="{4B66CA8A-47DF-4CD3-BA47-F49B8B8D64AA}" name="Building_Name"/>
    <tableColumn id="15" xr3:uid="{242D763C-2B90-4001-B91B-BE61E614042F}" name="Building_Count"/>
    <tableColumn id="14" xr3:uid="{ABC5D22B-3437-4C78-B2C5-7FF58B8A389A}" name="Building_Function"/>
    <tableColumn id="17" xr3:uid="{78750DCC-04F9-4C5F-AF8D-9012382A6F23}" name="Building_Function_Category"/>
    <tableColumn id="12" xr3:uid="{15C70454-83CB-4C92-8508-BA79C6F838EC}" name="Building_Lease_Code"/>
    <tableColumn id="11" xr3:uid="{A5E72B96-A092-49B7-91AD-F6A78E1446E3}" name="Building_Number"/>
    <tableColumn id="3" xr3:uid="{E1D1B4F1-7886-470A-B06E-3AC41C2F936C}" name="Campus"/>
    <tableColumn id="4" xr3:uid="{F28FACC5-3E59-45F9-BFF4-318BDCCBC49B}" name="College_Primary"/>
    <tableColumn id="19" xr3:uid="{F07B10F2-351A-4CA3-8CAD-6391C54397B5}" name="Condition_Code"/>
    <tableColumn id="5" xr3:uid="{6C69C8AD-14C9-4B72-B7C3-C6992492CC5A}" name="Lifecycle_Phase"/>
    <tableColumn id="18" xr3:uid="{E020CEED-26D6-4F28-8874-319F6FA4AC81}" name="Ownership_Status"/>
    <tableColumn id="6" xr3:uid="{5DCB4A4D-C227-4E14-A4B2-D9475A90B6DC}" name="Project_Name"/>
    <tableColumn id="7" xr3:uid="{3A76F40A-71D1-4DDC-8D3A-A1FDB2966106}" name="Project_Number"/>
    <tableColumn id="8" xr3:uid="{E7F4E6A8-8FEA-463D-A88A-63F819079F9A}" name="Short_Name"/>
    <tableColumn id="9" xr3:uid="{D60A24FE-9EDF-4B1F-8448-116E7E1E6F7E}" name="Substantial_Completion_Date"/>
    <tableColumn id="10" xr3:uid="{8A5C1006-4473-4C39-BE65-26D9EAB219E1}" name="URL_PSU_BOX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9871EF0-7B6D-4A75-AAF8-939C4643F92C}" name="Table_Room" displayName="Table_Room" ref="A1:AK32" totalsRowShown="0">
  <autoFilter ref="A1:AK32" xr:uid="{FD45D5BB-7DA0-4592-BB53-12FDCB272DBC}"/>
  <tableColumns count="37">
    <tableColumn id="1" xr3:uid="{9BA270EB-F6A0-4915-AAC8-EF4BE53F15FE}" name="Accessible"/>
    <tableColumn id="2" xr3:uid="{3427479D-A79A-4FA6-A188-848886445660}" name="Alternative_Room_Name"/>
    <tableColumn id="3" xr3:uid="{62D84F50-2429-43B2-AB4D-B50B36D80AA6}" name="Alternative_Room_Number"/>
    <tableColumn id="4" xr3:uid="{83136E21-7D5A-490E-871F-F60AD6D197D5}" name="Area"/>
    <tableColumn id="6" xr3:uid="{E68480CE-C53E-4866-B92E-E8868A7D67A0}" name="ASF_Type"/>
    <tableColumn id="7" xr3:uid="{23563C92-3DFE-4055-80F5-C0F08EF12391}" name="Assets"/>
    <tableColumn id="8" xr3:uid="{388E4B9B-162A-4A44-963E-94828B5D92C4}" name="Budget_Code"/>
    <tableColumn id="18" xr3:uid="{D5A6196C-F7DE-4AAC-B15C-94F542F4761D}" name="Decommissioned"/>
    <tableColumn id="19" xr3:uid="{5C9F19F4-CBCD-4F2D-A78D-AA202902F347}" name="Department"/>
    <tableColumn id="20" xr3:uid="{5EBB4ED7-FA10-49E3-B5BF-8A755BA9977E}" name="Division_Code"/>
    <tableColumn id="21" xr3:uid="{52B48707-C0F4-47A0-9CC2-FF47A231EC85}" name="Donor"/>
    <tableColumn id="22" xr3:uid="{4110499F-C5DC-407C-BEF7-60AF6263E726}" name="Finish_Base"/>
    <tableColumn id="23" xr3:uid="{6AD201F5-7E4F-4F04-88A1-BD25C91D3B9A}" name="Finish_Ceiling"/>
    <tableColumn id="24" xr3:uid="{2B55DDB8-8C5F-4811-962B-C0EE557ADE53}" name="Finish_Floor"/>
    <tableColumn id="25" xr3:uid="{1E018FED-E352-4622-A50E-061FE3AC1ECD}" name="Finish_Wall"/>
    <tableColumn id="26" xr3:uid="{BEEF8AA0-725F-45C7-B3CB-98798C2FB059}" name="Floor"/>
    <tableColumn id="28" xr3:uid="{A6975AC6-A522-4596-B467-22F66E1E6DCC}" name="Heat_Code"/>
    <tableColumn id="29" xr3:uid="{C9882A9F-DFBE-4D98-A18C-76D9BEEA1C4A}" name="Interstitial"/>
    <tableColumn id="30" xr3:uid="{829560A1-14C1-43E4-B25F-5F01E3E382DC}" name="Lease_Code"/>
    <tableColumn id="31" xr3:uid="{27158F6F-2B63-4CC2-8F90-DA30D6FEDD3B}" name="Level"/>
    <tableColumn id="32" xr3:uid="{FC08FB32-D8DC-40BC-A381-8BFB719EF183}" name="Lifecycle_Phase"/>
    <tableColumn id="33" xr3:uid="{6F92DEF5-66B4-4100-B3A4-0129DC55BF3D}" name="Maximo_Name"/>
    <tableColumn id="34" xr3:uid="{D9EE11AA-28A9-4AA3-80C4-76CDAA86F20E}" name="Name"/>
    <tableColumn id="35" xr3:uid="{54EFE174-CECF-4ECB-B204-9FEBB92163A3}" name="Number"/>
    <tableColumn id="36" xr3:uid="{B350E61D-9D2C-4EE0-A3CD-D32B7861B645}" name="Occupancy"/>
    <tableColumn id="37" xr3:uid="{C19CE376-0C7C-4C4A-BE21-9FBB14EBEB56}" name="Official_Name"/>
    <tableColumn id="41" xr3:uid="{DC524865-6C70-4BEB-A6AA-C36037B35B88}" name="Room_AC"/>
    <tableColumn id="42" xr3:uid="{9FF403AD-67E5-4108-853E-B607F7CB27DA}" name="Room_Condition"/>
    <tableColumn id="43" xr3:uid="{D1F55271-1329-4FD6-9DB0-E2674C4B9AEA}" name="Room_Function_Code"/>
    <tableColumn id="44" xr3:uid="{C92BF1EC-19AA-4AD1-872B-8279CD24416C}" name="Room_Function_Description"/>
    <tableColumn id="45" xr3:uid="{11C1000C-7639-44C4-B313-6E2A8C0B385F}" name="Room_ID"/>
    <tableColumn id="46" xr3:uid="{345872DE-BAD3-42D4-996B-56CF7B00F5F9}" name="Room_Type_Code"/>
    <tableColumn id="47" xr3:uid="{285DC918-EEBF-41AA-BFA4-A3A9CB660E97}" name="Room_Type_Description"/>
    <tableColumn id="48" xr3:uid="{A3E56546-5345-4C6E-BE3F-117BBE273C7B}" name="Security_Room"/>
    <tableColumn id="49" xr3:uid="{654247CD-33A6-4283-88F0-ED7D88D1C37E}" name="Short_Name"/>
    <tableColumn id="50" xr3:uid="{435AB237-2AB9-45A4-981C-ABC4E2F12E70}" name="Student_Seats"/>
    <tableColumn id="52" xr3:uid="{AA57FD39-4E07-4E67-9E3D-BC312F7FC78C}" name="Typ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088B66-D0CD-4A43-A6DF-0A867A958D23}" name="Table_Door" displayName="Table_Door" ref="A1:AC3" totalsRowShown="0">
  <autoFilter ref="A1:AC3" xr:uid="{8C4B021A-1F70-43D2-B327-D61F9A89D415}"/>
  <tableColumns count="29">
    <tableColumn id="1" xr3:uid="{5049F8EB-74A7-4D11-AAF4-B352FBB96C31}" name="Actuated"/>
    <tableColumn id="3" xr3:uid="{5F8CD571-F862-4DA3-AB74-A9A37FC9F4D6}" name="BAS_Control_ID"/>
    <tableColumn id="5" xr3:uid="{4F2C2723-279C-4B6B-8766-F0FF857427D8}" name="Decommissioned"/>
    <tableColumn id="6" xr3:uid="{60FA6ABD-AAC6-4059-B66A-00F6A96D907D}" name="Description"/>
    <tableColumn id="7" xr3:uid="{9ED17834-3737-477F-8083-89E2B9857C53}" name="Fire_Rating"/>
    <tableColumn id="8" xr3:uid="{7C0EBFCE-8E77-4AB9-A859-AD41C02E598E}" name="Floor"/>
    <tableColumn id="9" xr3:uid="{4CF03F34-CD54-4C71-8054-051E08430501}" name="Lifecycle_Phase"/>
    <tableColumn id="10" xr3:uid="{B017A7D9-B300-43F6-A98C-1FAC37A8A64A}" name="Location"/>
    <tableColumn id="11" xr3:uid="{D4F4B110-2A36-492C-9B6C-4CFC8EAB6640}" name="Maintenance_Required"/>
    <tableColumn id="12" xr3:uid="{D353FDE6-59D1-4F6E-8CED-A53C7A082E22}" name="Manufacturer"/>
    <tableColumn id="13" xr3:uid="{00BAD8CB-671B-480F-BA17-0E9AA3DB7225}" name="Mark"/>
    <tableColumn id="14" xr3:uid="{05A98AC1-3505-4EC8-9C16-0AC0EC728B97}" name="Model"/>
    <tableColumn id="15" xr3:uid="{E6BB99AF-85A0-4E9E-BA72-6A5B21C6EA50}" name="Name"/>
    <tableColumn id="16" xr3:uid="{FEF2E578-8A65-4557-BD3E-3A8E7EC4684E}" name="OM_Manual_Number"/>
    <tableColumn id="17" xr3:uid="{3804CBA5-E4DB-41FB-A648-B3971AFCC0B2}" name="OMManual_Required"/>
    <tableColumn id="20" xr3:uid="{D29D4322-3395-46AB-96D3-949242DB38D2}" name="Responsibility_Installation"/>
    <tableColumn id="21" xr3:uid="{A1AC78DE-4489-4B09-B969-D9B0B47E5C2F}" name="Responsibility_Procurement"/>
    <tableColumn id="22" xr3:uid="{5A2249B0-3C29-411D-B9DE-42D3FDD4E28C}" name="Security_Door"/>
    <tableColumn id="23" xr3:uid="{74D7FCE9-D675-4546-9CB8-6AE6D2D85409}" name="Security_Room"/>
    <tableColumn id="24" xr3:uid="{DD498FEA-5A8E-46F0-858C-7DE01E48F5D1}" name="Serial_Number"/>
    <tableColumn id="25" xr3:uid="{63D10897-E1B1-49F5-8EA3-B8F60A3796AA}" name="Submittal_Number"/>
    <tableColumn id="26" xr3:uid="{62E00521-F6FF-4492-B500-99D24A8D5155}" name="Submittal_Required"/>
    <tableColumn id="27" xr3:uid="{1C42BFFA-C903-4E7E-85FC-EEC32BFB4DA9}" name="SubType"/>
    <tableColumn id="28" xr3:uid="{8F418110-52C3-400C-8641-96712BAC74A4}" name="Type"/>
    <tableColumn id="29" xr3:uid="{9B74A106-A2B4-4126-983F-C2628DEDC3CC}" name="Type Mark"/>
    <tableColumn id="30" xr3:uid="{18E34600-62DF-437E-AD3F-BB12B9D0C6E1}" name="URL_ApprovedSubmittal_Doc"/>
    <tableColumn id="31" xr3:uid="{36A18A85-3F8B-41A4-9CD1-6E4DAF476C90}" name="URL_OMManual_Doc"/>
    <tableColumn id="32" xr3:uid="{E61A6016-DC03-46B3-8624-E5860CED307C}" name="URL_Warranty_Doc"/>
    <tableColumn id="33" xr3:uid="{C0437F77-6CE0-4CC3-BA44-ECB90E04C39A}" name="Warranty_End_Dat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4C47735-8610-4CBA-9BEE-E3E4DC526C82}" name="Table_AED Devices" displayName="Table_AED_Devices" ref="A1:X3" totalsRowShown="0">
  <autoFilter ref="A1:X3" xr:uid="{FE974CDF-B032-474C-BD38-FEFD67D7339F}"/>
  <tableColumns count="24">
    <tableColumn id="1" xr3:uid="{7EE3736F-32A6-4D42-85B7-39CCC89C8FA7}" name="Actuated"/>
    <tableColumn id="2" xr3:uid="{2E27ED15-4F41-48B8-A1E9-E11E7A76351E}" name="Amperage"/>
    <tableColumn id="4" xr3:uid="{352F9061-F425-4A18-AB5F-99F812D433DE}" name="Barcode"/>
    <tableColumn id="5" xr3:uid="{0AF96FF7-B812-411B-98C0-5ACCBF63E416}" name="Decommissioned"/>
    <tableColumn id="6" xr3:uid="{1D098C03-C5DB-49E4-AC38-B5B675286402}" name="Description"/>
    <tableColumn id="7" xr3:uid="{39B856DA-B4B8-4DFA-8638-E06A0AB880FD}" name="Equipment_ID"/>
    <tableColumn id="8" xr3:uid="{BB835CC9-C711-465A-B2B9-9848EDC9470D}" name="Floor"/>
    <tableColumn id="9" xr3:uid="{FB183552-3BC2-4101-BBB2-7A4B5ED829A6}" name="Installation_Date"/>
    <tableColumn id="10" xr3:uid="{89F2591E-D82D-40BE-89C6-0F5638C870A4}" name="Lifecycle_Phase"/>
    <tableColumn id="11" xr3:uid="{1E6BB566-7104-4438-A061-0B939A234B7E}" name="Location"/>
    <tableColumn id="12" xr3:uid="{D276CA6A-E960-4617-941F-2B3F6FB67FCF}" name="Maintenance_Required"/>
    <tableColumn id="13" xr3:uid="{31E2AD9B-F175-4CC2-BBB5-8784E6A31ACF}" name="Manufacturer"/>
    <tableColumn id="14" xr3:uid="{1B22566D-1023-4924-B3D4-FB41FB7701DC}" name="Mark"/>
    <tableColumn id="15" xr3:uid="{CF08F56B-D388-4BB6-B40B-FF2B567D378D}" name="Model"/>
    <tableColumn id="16" xr3:uid="{04AAE5B8-7C2D-4B4C-8843-08FE98F59A30}" name="Name"/>
    <tableColumn id="17" xr3:uid="{47E2E922-BCDE-40D6-B26B-73127095EE0A}" name="OM_Manual_Number"/>
    <tableColumn id="20" xr3:uid="{2E7400C8-2053-43C9-927A-283CF12A0409}" name="Responsibility_Installation"/>
    <tableColumn id="21" xr3:uid="{9C40DC69-B0FA-47E8-9FEF-FB0677D17075}" name="Responsibility_Procurement"/>
    <tableColumn id="22" xr3:uid="{92D9D6F3-3BA0-4301-AEC7-DD7210AD31BC}" name="Serial_Number"/>
    <tableColumn id="23" xr3:uid="{8239FC5A-99D4-4292-B06E-0196758FB34F}" name="Submittal_Number"/>
    <tableColumn id="24" xr3:uid="{FDF194D0-89D4-46EB-B207-76E8822D79AF}" name="Submittal_Required"/>
    <tableColumn id="26" xr3:uid="{B99228E1-9EA8-4F28-B551-941C381C1926}" name="Type"/>
    <tableColumn id="27" xr3:uid="{98DFBDA3-724D-4B02-B02E-358DC5DF8361}" name="URL_ApprovedSubmittal_Doc"/>
    <tableColumn id="28" xr3:uid="{FF64093D-06F2-4C71-BC2D-D59AE6C1B062}" name="URL_OMManual_Doc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195C36-6436-45AE-834B-16E1DB2E68A5}" name="Table_Trash_Cans" displayName="Table_Trash_Cans" ref="A1:L3" totalsRowShown="0">
  <autoFilter ref="A1:L3" xr:uid="{562A74DC-5805-4007-AB1A-2BBC2072D549}"/>
  <tableColumns count="12">
    <tableColumn id="1" xr3:uid="{C8A84AB9-8EA7-4A7B-B7E9-35F7149F0FF9}" name="Type"/>
    <tableColumn id="12" xr3:uid="{D05C0B35-ED93-408D-9942-FC2EE6C01D88}" name="Equipment_ID"/>
    <tableColumn id="2" xr3:uid="{335D0240-282C-46FD-B4AE-B7005B5DA518}" name="Count"/>
    <tableColumn id="3" xr3:uid="{5139E93E-8903-4468-B4E2-13CA4E06404C}" name="Floor"/>
    <tableColumn id="5" xr3:uid="{2D02A0DC-A349-4D5E-8409-C1E933257B43}" name="Location"/>
    <tableColumn id="14" xr3:uid="{06EC2F34-7F0B-410B-80AA-78FC328D0C3F}" name="Decommissioned"/>
    <tableColumn id="8" xr3:uid="{9A5BB3D7-F0F1-40C8-88E4-6B4449A0E10F}" name="Responsibility_Installation"/>
    <tableColumn id="9" xr3:uid="{228FB640-4099-42E9-AF3F-F9712B1868FE}" name="Responsibility_Procurement"/>
    <tableColumn id="11" xr3:uid="{4DDB2E1C-0CF1-445A-92D0-30394DA75BA5}" name="Submittal Required"/>
    <tableColumn id="13" xr3:uid="{B311EF38-D185-4B20-A129-CE384996712D}" name="OMManual_Required"/>
    <tableColumn id="4" xr3:uid="{6E2E39CC-FD53-4017-98D0-A410C80CEAED}" name="URL_ApprovedSubmittal_Doc"/>
    <tableColumn id="6" xr3:uid="{62F644FD-ACC0-414E-847B-7C97E7CE5E37}" name="URL_OMManual_Doc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3ADF19BF-B783-4F13-BFDC-FECBF4486E09}" name="Table12" displayName="Table12" ref="A1:U3" totalsRowShown="0">
  <autoFilter ref="A1:U3" xr:uid="{C0383DD6-7FFA-4BDB-A97B-66A09154BD71}"/>
  <tableColumns count="21">
    <tableColumn id="1" xr3:uid="{BD336A0F-AD83-4474-999E-950AEAB3ADE9}" name="Barcode"/>
    <tableColumn id="4" xr3:uid="{083DCE4B-5678-4D8D-A207-85A787EC435D}" name="Building"/>
    <tableColumn id="2" xr3:uid="{9A63D6C8-DEF9-413B-ABA7-F3DA39957CA1}" name="Contains Refrigerant?"/>
    <tableColumn id="3" xr3:uid="{141C5E53-4D8E-42AB-A1A9-DF4B149C465A}" name="Equipment Status"/>
    <tableColumn id="18" xr3:uid="{C235985D-2163-4861-A4B6-894603ADB7C9}" name="Equipment_ID"/>
    <tableColumn id="5" xr3:uid="{61C9B33C-8E59-4002-9AD6-B51BE38E3BD5}" name="Installation_Date"/>
    <tableColumn id="6" xr3:uid="{80FDAEEF-EC68-4922-813A-BF0C96D1201D}" name="Location"/>
    <tableColumn id="7" xr3:uid="{6563F750-95D7-43B6-8C6C-D477AE8BECF8}" name="Manufacturer"/>
    <tableColumn id="8" xr3:uid="{93F42D01-D978-4ECE-878F-A306E539FA4A}" name="Model"/>
    <tableColumn id="13" xr3:uid="{F5FC7285-F597-443A-8FFD-A733C6319612}" name="Name"/>
    <tableColumn id="9" xr3:uid="{C5FACB8A-2B7C-4732-AF94-45FE6799B636}" name="Serial_Number"/>
    <tableColumn id="10" xr3:uid="{17786AD9-9650-4376-B4B4-374A3D5AB81C}" name="Contains Refrigerant?2"/>
    <tableColumn id="11" xr3:uid="{86122716-B058-40F6-9566-5F49FB223F3D}" name="Equipment Status3"/>
    <tableColumn id="12" xr3:uid="{2350D973-B02C-4475-A820-8800920E160D}" name="Type2"/>
    <tableColumn id="14" xr3:uid="{F545287C-D3F5-4FC1-815D-B17FB5299737}" name="Space_Served"/>
    <tableColumn id="15" xr3:uid="{47ADE33A-5E7A-419F-8162-116F39D94292}" name="Type"/>
    <tableColumn id="16" xr3:uid="{9D903817-B4D5-41C2-A56E-15263B7F699C}" name="URL_ApprovedSubmittal_Doc"/>
    <tableColumn id="17" xr3:uid="{6CB470C4-858D-497C-A8A8-6BCD11D07D57}" name="URL_NamePlate_Pic"/>
    <tableColumn id="19" xr3:uid="{386A27DB-8FF5-4356-BF20-D578415D11B2}" name="URL_OMManual_Doc"/>
    <tableColumn id="20" xr3:uid="{A4A89562-CD12-489F-99E6-A8E2F9E4FBB4}" name="URL_Warranty_Doc"/>
    <tableColumn id="21" xr3:uid="{CF2D896A-D0BC-4EEE-8775-63F811FAA32C}" name="Warranty_End_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G36"/>
  <sheetViews>
    <sheetView topLeftCell="A19" workbookViewId="0">
      <selection activeCell="D12" sqref="D12"/>
    </sheetView>
  </sheetViews>
  <sheetFormatPr defaultRowHeight="15"/>
  <cols>
    <col min="1" max="1" width="56.85546875" bestFit="1" customWidth="1"/>
    <col min="2" max="2" width="41.5703125" customWidth="1"/>
    <col min="3" max="3" width="11" bestFit="1" customWidth="1"/>
    <col min="4" max="4" width="48.7109375" bestFit="1" customWidth="1"/>
    <col min="5" max="5" width="48.7109375" customWidth="1"/>
    <col min="6" max="6" width="36.7109375" bestFit="1" customWidth="1"/>
  </cols>
  <sheetData>
    <row r="1" spans="1:5" ht="26.25">
      <c r="A1" s="3" t="s">
        <v>0</v>
      </c>
    </row>
    <row r="2" spans="1:5">
      <c r="A2" t="s">
        <v>1</v>
      </c>
    </row>
    <row r="3" spans="1:5">
      <c r="C3" t="s">
        <v>2</v>
      </c>
      <c r="D3" t="s">
        <v>3</v>
      </c>
      <c r="E3" t="s">
        <v>4</v>
      </c>
    </row>
    <row r="4" spans="1:5">
      <c r="A4" t="str">
        <f>"Attributes Required in " &amp; TEXT(C4, "0%") &amp; " or More of Assets"</f>
        <v>Attributes Required in 100% or More of Assets</v>
      </c>
      <c r="C4" s="2">
        <v>1</v>
      </c>
      <c r="D4" t="e">
        <f>_xlfn.PERCENTILE.INC(#REF!, C4)</f>
        <v>#REF!</v>
      </c>
      <c r="E4" t="e">
        <f>COUNTIF(#REF!, "&gt;="&amp;D4)</f>
        <v>#REF!</v>
      </c>
    </row>
    <row r="5" spans="1:5">
      <c r="A5" t="str">
        <f>"Attributes Required in " &amp; TEXT(C5, "0%") &amp; " or More of Assets"</f>
        <v>Attributes Required in 90% or More of Assets</v>
      </c>
      <c r="C5" s="2">
        <v>0.9</v>
      </c>
      <c r="D5" t="e">
        <f>_xlfn.PERCENTILE.INC(#REF!, C5)</f>
        <v>#REF!</v>
      </c>
      <c r="E5" t="e">
        <f>COUNTIF(#REF!, "&gt;="&amp;D5)</f>
        <v>#REF!</v>
      </c>
    </row>
    <row r="6" spans="1:5">
      <c r="A6" t="str">
        <f t="shared" ref="A6:A10" si="0">"Attributes Required in " &amp; TEXT(C6, "0%") &amp; " or More of Assets"</f>
        <v>Attributes Required in 75% or More of Assets</v>
      </c>
      <c r="C6" s="2">
        <v>0.75</v>
      </c>
      <c r="D6" t="e">
        <f>_xlfn.PERCENTILE.INC(#REF!, C6)</f>
        <v>#REF!</v>
      </c>
      <c r="E6" t="e">
        <f>COUNTIF(#REF!, "&gt;="&amp;D6)</f>
        <v>#REF!</v>
      </c>
    </row>
    <row r="7" spans="1:5">
      <c r="A7" t="str">
        <f t="shared" si="0"/>
        <v>Attributes Required in 50% or More of Assets</v>
      </c>
      <c r="C7" s="2">
        <v>0.5</v>
      </c>
      <c r="D7" t="e">
        <f>_xlfn.PERCENTILE.INC(#REF!, C7)</f>
        <v>#REF!</v>
      </c>
      <c r="E7" t="e">
        <f>COUNTIF(#REF!, "&gt;="&amp;D7)</f>
        <v>#REF!</v>
      </c>
    </row>
    <row r="8" spans="1:5">
      <c r="A8" t="str">
        <f t="shared" si="0"/>
        <v>Attributes Required in 25% or More of Assets</v>
      </c>
      <c r="C8" s="2">
        <v>0.25</v>
      </c>
      <c r="D8" t="e">
        <f>_xlfn.PERCENTILE.INC(#REF!, C8)</f>
        <v>#REF!</v>
      </c>
      <c r="E8" t="e">
        <f>COUNTIF(#REF!, "&gt;="&amp;D8)</f>
        <v>#REF!</v>
      </c>
    </row>
    <row r="9" spans="1:5">
      <c r="A9" t="str">
        <f t="shared" si="0"/>
        <v>Attributes Required in 10% or More of Assets</v>
      </c>
      <c r="C9" s="2">
        <v>0.1</v>
      </c>
      <c r="D9" t="e">
        <f>_xlfn.PERCENTILE.INC(#REF!, C9)</f>
        <v>#REF!</v>
      </c>
      <c r="E9" t="e">
        <f>COUNTIF(#REF!, "&gt;="&amp;D9)</f>
        <v>#REF!</v>
      </c>
    </row>
    <row r="10" spans="1:5">
      <c r="A10" t="str">
        <f t="shared" si="0"/>
        <v>Attributes Required in 0% or More of Assets</v>
      </c>
      <c r="C10" s="2">
        <v>0</v>
      </c>
      <c r="D10" t="e">
        <f>_xlfn.PERCENTILE.INC(#REF!, C10)</f>
        <v>#REF!</v>
      </c>
      <c r="E10" t="e">
        <f>COUNTIF(#REF!, "&gt;="&amp;D10)</f>
        <v>#REF!</v>
      </c>
    </row>
    <row r="28" spans="1:7">
      <c r="A28" t="s">
        <v>5</v>
      </c>
    </row>
    <row r="29" spans="1:7">
      <c r="B29" t="s">
        <v>6</v>
      </c>
      <c r="C29" t="s">
        <v>2</v>
      </c>
      <c r="D29" t="s">
        <v>7</v>
      </c>
      <c r="E29" t="s">
        <v>8</v>
      </c>
      <c r="F29" t="s">
        <v>9</v>
      </c>
      <c r="G29" t="s">
        <v>10</v>
      </c>
    </row>
    <row r="30" spans="1:7">
      <c r="A30" t="e">
        <f>B30 &amp; " (" &amp; F30 &amp; ") of the Asset Types require(s) " &amp;D30 &amp; " attributes"</f>
        <v>#REF!</v>
      </c>
      <c r="B30" t="s">
        <v>11</v>
      </c>
      <c r="C30" s="2">
        <v>1</v>
      </c>
      <c r="D30" t="e">
        <f>ROUND(_xlfn.PERCENTILE.INC(#REF!, C30),0)</f>
        <v>#REF!</v>
      </c>
      <c r="E30" t="s">
        <v>12</v>
      </c>
      <c r="F30" t="e">
        <f>COUNTIF(#REF!, IF(E30="more",  "&gt;=", "&lt;=") &amp;D30)</f>
        <v>#REF!</v>
      </c>
      <c r="G30" t="e">
        <f>_xlfn.STDEV.P(#REF!)</f>
        <v>#REF!</v>
      </c>
    </row>
    <row r="31" spans="1:7">
      <c r="A31" t="e">
        <f>B31 &amp; " (" &amp; F31 &amp; ") of the Asset Types require " &amp;D31 &amp;  IF(E31="more",  " or more attributes", " or fewer attributes")</f>
        <v>#REF!</v>
      </c>
      <c r="B31" t="str">
        <f t="shared" ref="B31:B34" si="1">TEXT( IF(E31="more",  1-C31, C31), "0%")</f>
        <v>10%</v>
      </c>
      <c r="C31" s="2">
        <v>0.9</v>
      </c>
      <c r="D31" t="e">
        <f>ROUND(_xlfn.PERCENTILE.INC(#REF!, C31),0)</f>
        <v>#REF!</v>
      </c>
      <c r="E31" t="s">
        <v>12</v>
      </c>
      <c r="F31" t="e">
        <f>COUNTIF(#REF!, IF(E31="more",  "&gt;=", "&lt;=") &amp;D31)</f>
        <v>#REF!</v>
      </c>
    </row>
    <row r="32" spans="1:7">
      <c r="A32" t="e">
        <f t="shared" ref="A32:A35" si="2">B32 &amp; " (" &amp; F32 &amp; ") of the Asset Types require " &amp;D32 &amp;  IF(E32="more",  " or more attributes", " or fewer attributes")</f>
        <v>#REF!</v>
      </c>
      <c r="B32" t="str">
        <f t="shared" si="1"/>
        <v>75%</v>
      </c>
      <c r="C32" s="2">
        <v>0.75</v>
      </c>
      <c r="D32" t="e">
        <f>ROUND(_xlfn.PERCENTILE.INC(#REF!, C32),0)</f>
        <v>#REF!</v>
      </c>
      <c r="E32" t="s">
        <v>13</v>
      </c>
      <c r="F32" t="e">
        <f>COUNTIF(#REF!, IF(E32="more",  "&gt;=", "&lt;=") &amp;D32)</f>
        <v>#REF!</v>
      </c>
    </row>
    <row r="33" spans="1:6">
      <c r="A33" t="e">
        <f t="shared" si="2"/>
        <v>#REF!</v>
      </c>
      <c r="B33" t="str">
        <f t="shared" si="1"/>
        <v>50%</v>
      </c>
      <c r="C33" s="2">
        <v>0.5</v>
      </c>
      <c r="D33" t="e">
        <f>ROUND(_xlfn.PERCENTILE.INC(#REF!, C33),0)</f>
        <v>#REF!</v>
      </c>
      <c r="E33" t="s">
        <v>13</v>
      </c>
      <c r="F33" t="e">
        <f>COUNTIF(#REF!, IF(E33="more",  "&gt;=", "&lt;=") &amp;D33)</f>
        <v>#REF!</v>
      </c>
    </row>
    <row r="34" spans="1:6">
      <c r="A34" t="e">
        <f t="shared" si="2"/>
        <v>#REF!</v>
      </c>
      <c r="B34" t="str">
        <f t="shared" si="1"/>
        <v>25%</v>
      </c>
      <c r="C34" s="2">
        <v>0.25</v>
      </c>
      <c r="D34" t="e">
        <f>ROUND(_xlfn.PERCENTILE.INC(#REF!, C34),0)</f>
        <v>#REF!</v>
      </c>
      <c r="E34" t="s">
        <v>13</v>
      </c>
      <c r="F34" t="e">
        <f>COUNTIF(#REF!, IF(E34="more",  "&gt;=", "&lt;=") &amp;D34)</f>
        <v>#REF!</v>
      </c>
    </row>
    <row r="35" spans="1:6">
      <c r="A35" t="e">
        <f t="shared" si="2"/>
        <v>#REF!</v>
      </c>
      <c r="B35" t="str">
        <f>TEXT( IF(E35="more",  1-C35, C35), "0%")</f>
        <v>10%</v>
      </c>
      <c r="C35" s="2">
        <v>0.1</v>
      </c>
      <c r="D35" t="e">
        <f>ROUND(_xlfn.PERCENTILE.INC(#REF!, C35),0)</f>
        <v>#REF!</v>
      </c>
      <c r="E35" t="s">
        <v>13</v>
      </c>
      <c r="F35" t="e">
        <f>COUNTIF(#REF!, IF(E35="more",  "&gt;=", "&lt;=") &amp;D35)</f>
        <v>#REF!</v>
      </c>
    </row>
    <row r="36" spans="1:6">
      <c r="A36" t="e">
        <f>B36 &amp; " (" &amp; F36 &amp; ") of the Asset Types require(s) " &amp;D36 &amp; " attributes"</f>
        <v>#REF!</v>
      </c>
      <c r="B36" t="s">
        <v>14</v>
      </c>
      <c r="C36" s="2">
        <v>0</v>
      </c>
      <c r="D36" t="e">
        <f>ROUND(_xlfn.PERCENTILE.INC(#REF!, C36),0)</f>
        <v>#REF!</v>
      </c>
      <c r="E36" t="s">
        <v>12</v>
      </c>
      <c r="F36" t="e">
        <f>COUNTIF(#REF!, IF(E36="more",  "&gt;=", "&lt;=") &amp;D36)</f>
        <v>#REF!</v>
      </c>
    </row>
  </sheetData>
  <sortState xmlns:xlrd2="http://schemas.microsoft.com/office/spreadsheetml/2017/richdata2" ref="C4:D10">
    <sortCondition descending="1" ref="C4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AF85-DDBE-4E0A-869F-7750CD9910B4}">
  <dimension ref="A1:U291"/>
  <sheetViews>
    <sheetView topLeftCell="E1" zoomScaleNormal="100" workbookViewId="0">
      <selection activeCell="R21" sqref="R21"/>
    </sheetView>
  </sheetViews>
  <sheetFormatPr defaultRowHeight="15"/>
  <cols>
    <col min="1" max="1" width="10.42578125" bestFit="1" customWidth="1"/>
    <col min="2" max="2" width="10.5703125" bestFit="1" customWidth="1"/>
    <col min="3" max="3" width="22.7109375" bestFit="1" customWidth="1"/>
    <col min="4" max="4" width="19" bestFit="1" customWidth="1"/>
    <col min="5" max="5" width="16" bestFit="1" customWidth="1"/>
    <col min="6" max="6" width="18.5703125" bestFit="1" customWidth="1"/>
    <col min="7" max="7" width="10.5703125" customWidth="1"/>
    <col min="8" max="8" width="15.5703125" bestFit="1" customWidth="1"/>
    <col min="9" max="9" width="18.7109375" customWidth="1"/>
    <col min="10" max="10" width="22.28515625" customWidth="1"/>
    <col min="11" max="11" width="16.7109375" bestFit="1" customWidth="1"/>
    <col min="12" max="12" width="23.85546875" hidden="1" customWidth="1"/>
    <col min="13" max="13" width="20.140625" hidden="1" customWidth="1"/>
    <col min="14" max="14" width="46.42578125" hidden="1" customWidth="1"/>
    <col min="15" max="15" width="15.7109375" bestFit="1" customWidth="1"/>
    <col min="17" max="17" width="29.85546875" bestFit="1" customWidth="1"/>
    <col min="18" max="18" width="21.42578125" bestFit="1" customWidth="1"/>
    <col min="19" max="19" width="22.28515625" bestFit="1" customWidth="1"/>
    <col min="20" max="20" width="20.5703125" bestFit="1" customWidth="1"/>
    <col min="21" max="21" width="21.28515625" bestFit="1" customWidth="1"/>
  </cols>
  <sheetData>
    <row r="1" spans="1:21">
      <c r="A1" s="20" t="s">
        <v>29</v>
      </c>
      <c r="B1" t="s">
        <v>305</v>
      </c>
      <c r="C1" t="s">
        <v>292</v>
      </c>
      <c r="D1" t="s">
        <v>291</v>
      </c>
      <c r="E1" t="s">
        <v>65</v>
      </c>
      <c r="F1" s="5" t="s">
        <v>97</v>
      </c>
      <c r="G1" t="s">
        <v>111</v>
      </c>
      <c r="H1" s="5" t="s">
        <v>115</v>
      </c>
      <c r="I1" s="5" t="s">
        <v>121</v>
      </c>
      <c r="J1" t="s">
        <v>123</v>
      </c>
      <c r="K1" s="5" t="s">
        <v>158</v>
      </c>
      <c r="L1" t="s">
        <v>306</v>
      </c>
      <c r="M1" t="s">
        <v>307</v>
      </c>
      <c r="N1" t="s">
        <v>308</v>
      </c>
      <c r="O1" t="s">
        <v>162</v>
      </c>
      <c r="P1" t="s">
        <v>174</v>
      </c>
      <c r="Q1" s="5" t="s">
        <v>175</v>
      </c>
      <c r="R1" s="5" t="s">
        <v>177</v>
      </c>
      <c r="S1" s="5" t="s">
        <v>178</v>
      </c>
      <c r="T1" s="5" t="s">
        <v>182</v>
      </c>
      <c r="U1" s="5" t="s">
        <v>189</v>
      </c>
    </row>
    <row r="2" spans="1:21">
      <c r="L2" t="s">
        <v>246</v>
      </c>
      <c r="M2" s="4" t="s">
        <v>55</v>
      </c>
      <c r="N2" t="s">
        <v>225</v>
      </c>
    </row>
    <row r="3" spans="1:21">
      <c r="L3" t="s">
        <v>247</v>
      </c>
      <c r="M3" t="s">
        <v>309</v>
      </c>
    </row>
    <row r="4" spans="1:21">
      <c r="M4" s="4" t="s">
        <v>310</v>
      </c>
      <c r="N4" t="s">
        <v>311</v>
      </c>
    </row>
    <row r="5" spans="1:21">
      <c r="M5" s="4" t="s">
        <v>312</v>
      </c>
      <c r="N5" t="s">
        <v>313</v>
      </c>
    </row>
    <row r="6" spans="1:21">
      <c r="N6" t="s">
        <v>314</v>
      </c>
    </row>
    <row r="7" spans="1:21">
      <c r="N7" t="s">
        <v>315</v>
      </c>
    </row>
    <row r="8" spans="1:21">
      <c r="N8" t="s">
        <v>316</v>
      </c>
    </row>
    <row r="9" spans="1:21">
      <c r="N9" t="s">
        <v>317</v>
      </c>
    </row>
    <row r="10" spans="1:21">
      <c r="N10" t="s">
        <v>318</v>
      </c>
    </row>
    <row r="11" spans="1:21">
      <c r="N11" t="s">
        <v>319</v>
      </c>
    </row>
    <row r="12" spans="1:21">
      <c r="N12" t="s">
        <v>320</v>
      </c>
    </row>
    <row r="13" spans="1:21">
      <c r="N13" t="s">
        <v>321</v>
      </c>
    </row>
    <row r="14" spans="1:21">
      <c r="N14" t="s">
        <v>322</v>
      </c>
    </row>
    <row r="15" spans="1:21">
      <c r="N15" t="s">
        <v>323</v>
      </c>
    </row>
    <row r="16" spans="1:21">
      <c r="N16" t="s">
        <v>324</v>
      </c>
    </row>
    <row r="17" spans="14:14">
      <c r="N17" t="s">
        <v>325</v>
      </c>
    </row>
    <row r="18" spans="14:14">
      <c r="N18" t="s">
        <v>326</v>
      </c>
    </row>
    <row r="19" spans="14:14">
      <c r="N19" t="s">
        <v>327</v>
      </c>
    </row>
    <row r="20" spans="14:14">
      <c r="N20" t="s">
        <v>328</v>
      </c>
    </row>
    <row r="21" spans="14:14">
      <c r="N21" t="s">
        <v>329</v>
      </c>
    </row>
    <row r="22" spans="14:14">
      <c r="N22" t="s">
        <v>330</v>
      </c>
    </row>
    <row r="23" spans="14:14">
      <c r="N23" t="s">
        <v>331</v>
      </c>
    </row>
    <row r="24" spans="14:14">
      <c r="N24" t="s">
        <v>332</v>
      </c>
    </row>
    <row r="25" spans="14:14">
      <c r="N25" t="s">
        <v>333</v>
      </c>
    </row>
    <row r="26" spans="14:14">
      <c r="N26" t="s">
        <v>334</v>
      </c>
    </row>
    <row r="27" spans="14:14">
      <c r="N27" t="s">
        <v>335</v>
      </c>
    </row>
    <row r="28" spans="14:14">
      <c r="N28" t="s">
        <v>336</v>
      </c>
    </row>
    <row r="29" spans="14:14">
      <c r="N29" t="s">
        <v>337</v>
      </c>
    </row>
    <row r="30" spans="14:14">
      <c r="N30" t="s">
        <v>338</v>
      </c>
    </row>
    <row r="31" spans="14:14">
      <c r="N31" t="s">
        <v>339</v>
      </c>
    </row>
    <row r="32" spans="14:14">
      <c r="N32" t="s">
        <v>340</v>
      </c>
    </row>
    <row r="33" spans="14:14">
      <c r="N33" t="s">
        <v>341</v>
      </c>
    </row>
    <row r="34" spans="14:14">
      <c r="N34" t="s">
        <v>342</v>
      </c>
    </row>
    <row r="35" spans="14:14">
      <c r="N35" t="s">
        <v>343</v>
      </c>
    </row>
    <row r="36" spans="14:14">
      <c r="N36" t="s">
        <v>344</v>
      </c>
    </row>
    <row r="37" spans="14:14">
      <c r="N37" t="s">
        <v>345</v>
      </c>
    </row>
    <row r="38" spans="14:14">
      <c r="N38" t="s">
        <v>346</v>
      </c>
    </row>
    <row r="39" spans="14:14">
      <c r="N39" t="s">
        <v>347</v>
      </c>
    </row>
    <row r="40" spans="14:14">
      <c r="N40" t="s">
        <v>348</v>
      </c>
    </row>
    <row r="41" spans="14:14">
      <c r="N41" t="s">
        <v>349</v>
      </c>
    </row>
    <row r="42" spans="14:14">
      <c r="N42" t="s">
        <v>350</v>
      </c>
    </row>
    <row r="43" spans="14:14">
      <c r="N43" t="s">
        <v>351</v>
      </c>
    </row>
    <row r="44" spans="14:14">
      <c r="N44" t="s">
        <v>352</v>
      </c>
    </row>
    <row r="45" spans="14:14">
      <c r="N45" t="s">
        <v>353</v>
      </c>
    </row>
    <row r="46" spans="14:14">
      <c r="N46" t="s">
        <v>354</v>
      </c>
    </row>
    <row r="47" spans="14:14">
      <c r="N47" t="s">
        <v>355</v>
      </c>
    </row>
    <row r="48" spans="14:14">
      <c r="N48" t="s">
        <v>356</v>
      </c>
    </row>
    <row r="49" spans="14:14">
      <c r="N49" t="s">
        <v>357</v>
      </c>
    </row>
    <row r="50" spans="14:14">
      <c r="N50" t="s">
        <v>358</v>
      </c>
    </row>
    <row r="51" spans="14:14">
      <c r="N51" t="s">
        <v>359</v>
      </c>
    </row>
    <row r="52" spans="14:14">
      <c r="N52" t="s">
        <v>360</v>
      </c>
    </row>
    <row r="53" spans="14:14">
      <c r="N53" t="s">
        <v>361</v>
      </c>
    </row>
    <row r="54" spans="14:14">
      <c r="N54" t="s">
        <v>362</v>
      </c>
    </row>
    <row r="55" spans="14:14">
      <c r="N55" t="s">
        <v>363</v>
      </c>
    </row>
    <row r="56" spans="14:14">
      <c r="N56" t="s">
        <v>364</v>
      </c>
    </row>
    <row r="57" spans="14:14">
      <c r="N57" t="s">
        <v>365</v>
      </c>
    </row>
    <row r="58" spans="14:14">
      <c r="N58" t="s">
        <v>366</v>
      </c>
    </row>
    <row r="59" spans="14:14">
      <c r="N59" t="s">
        <v>367</v>
      </c>
    </row>
    <row r="60" spans="14:14">
      <c r="N60" t="s">
        <v>368</v>
      </c>
    </row>
    <row r="61" spans="14:14">
      <c r="N61" t="s">
        <v>369</v>
      </c>
    </row>
    <row r="62" spans="14:14">
      <c r="N62" t="s">
        <v>370</v>
      </c>
    </row>
    <row r="63" spans="14:14">
      <c r="N63" t="s">
        <v>223</v>
      </c>
    </row>
    <row r="64" spans="14:14">
      <c r="N64" t="s">
        <v>371</v>
      </c>
    </row>
    <row r="65" spans="14:14">
      <c r="N65" t="s">
        <v>372</v>
      </c>
    </row>
    <row r="66" spans="14:14">
      <c r="N66" t="s">
        <v>373</v>
      </c>
    </row>
    <row r="67" spans="14:14">
      <c r="N67" t="s">
        <v>374</v>
      </c>
    </row>
    <row r="68" spans="14:14">
      <c r="N68" t="s">
        <v>375</v>
      </c>
    </row>
    <row r="69" spans="14:14">
      <c r="N69" t="s">
        <v>376</v>
      </c>
    </row>
    <row r="70" spans="14:14">
      <c r="N70" t="s">
        <v>377</v>
      </c>
    </row>
    <row r="71" spans="14:14">
      <c r="N71" t="s">
        <v>378</v>
      </c>
    </row>
    <row r="72" spans="14:14">
      <c r="N72" t="s">
        <v>379</v>
      </c>
    </row>
    <row r="73" spans="14:14">
      <c r="N73" t="s">
        <v>380</v>
      </c>
    </row>
    <row r="74" spans="14:14">
      <c r="N74" t="s">
        <v>381</v>
      </c>
    </row>
    <row r="75" spans="14:14">
      <c r="N75" t="s">
        <v>382</v>
      </c>
    </row>
    <row r="76" spans="14:14">
      <c r="N76" t="s">
        <v>383</v>
      </c>
    </row>
    <row r="77" spans="14:14">
      <c r="N77" t="s">
        <v>384</v>
      </c>
    </row>
    <row r="78" spans="14:14">
      <c r="N78" t="s">
        <v>385</v>
      </c>
    </row>
    <row r="79" spans="14:14">
      <c r="N79" t="s">
        <v>386</v>
      </c>
    </row>
    <row r="80" spans="14:14">
      <c r="N80" t="s">
        <v>387</v>
      </c>
    </row>
    <row r="81" spans="14:14">
      <c r="N81" t="s">
        <v>388</v>
      </c>
    </row>
    <row r="82" spans="14:14">
      <c r="N82" t="s">
        <v>389</v>
      </c>
    </row>
    <row r="83" spans="14:14">
      <c r="N83" t="s">
        <v>390</v>
      </c>
    </row>
    <row r="84" spans="14:14">
      <c r="N84" t="s">
        <v>391</v>
      </c>
    </row>
    <row r="85" spans="14:14">
      <c r="N85" t="s">
        <v>392</v>
      </c>
    </row>
    <row r="86" spans="14:14">
      <c r="N86" t="s">
        <v>393</v>
      </c>
    </row>
    <row r="87" spans="14:14">
      <c r="N87" t="s">
        <v>394</v>
      </c>
    </row>
    <row r="88" spans="14:14">
      <c r="N88" t="s">
        <v>395</v>
      </c>
    </row>
    <row r="89" spans="14:14">
      <c r="N89" t="s">
        <v>396</v>
      </c>
    </row>
    <row r="90" spans="14:14">
      <c r="N90" t="s">
        <v>397</v>
      </c>
    </row>
    <row r="91" spans="14:14">
      <c r="N91" t="s">
        <v>398</v>
      </c>
    </row>
    <row r="92" spans="14:14">
      <c r="N92" t="s">
        <v>399</v>
      </c>
    </row>
    <row r="93" spans="14:14">
      <c r="N93" t="s">
        <v>400</v>
      </c>
    </row>
    <row r="94" spans="14:14">
      <c r="N94" t="s">
        <v>401</v>
      </c>
    </row>
    <row r="95" spans="14:14">
      <c r="N95" t="s">
        <v>402</v>
      </c>
    </row>
    <row r="96" spans="14:14">
      <c r="N96" t="s">
        <v>403</v>
      </c>
    </row>
    <row r="97" spans="14:14">
      <c r="N97" t="s">
        <v>404</v>
      </c>
    </row>
    <row r="98" spans="14:14">
      <c r="N98" t="s">
        <v>405</v>
      </c>
    </row>
    <row r="99" spans="14:14">
      <c r="N99" t="s">
        <v>406</v>
      </c>
    </row>
    <row r="100" spans="14:14">
      <c r="N100" t="s">
        <v>407</v>
      </c>
    </row>
    <row r="101" spans="14:14">
      <c r="N101" t="s">
        <v>408</v>
      </c>
    </row>
    <row r="102" spans="14:14">
      <c r="N102" t="s">
        <v>409</v>
      </c>
    </row>
    <row r="103" spans="14:14">
      <c r="N103" t="s">
        <v>410</v>
      </c>
    </row>
    <row r="104" spans="14:14">
      <c r="N104" t="s">
        <v>411</v>
      </c>
    </row>
    <row r="105" spans="14:14">
      <c r="N105" t="s">
        <v>412</v>
      </c>
    </row>
    <row r="106" spans="14:14">
      <c r="N106" t="s">
        <v>413</v>
      </c>
    </row>
    <row r="107" spans="14:14">
      <c r="N107" t="s">
        <v>414</v>
      </c>
    </row>
    <row r="108" spans="14:14">
      <c r="N108" t="s">
        <v>415</v>
      </c>
    </row>
    <row r="109" spans="14:14">
      <c r="N109" t="s">
        <v>416</v>
      </c>
    </row>
    <row r="110" spans="14:14">
      <c r="N110" t="s">
        <v>417</v>
      </c>
    </row>
    <row r="111" spans="14:14">
      <c r="N111" t="s">
        <v>418</v>
      </c>
    </row>
    <row r="112" spans="14:14">
      <c r="N112" t="s">
        <v>419</v>
      </c>
    </row>
    <row r="113" spans="14:14">
      <c r="N113" t="s">
        <v>420</v>
      </c>
    </row>
    <row r="114" spans="14:14">
      <c r="N114" t="s">
        <v>421</v>
      </c>
    </row>
    <row r="115" spans="14:14">
      <c r="N115" t="s">
        <v>422</v>
      </c>
    </row>
    <row r="116" spans="14:14">
      <c r="N116" t="s">
        <v>423</v>
      </c>
    </row>
    <row r="117" spans="14:14">
      <c r="N117" t="s">
        <v>424</v>
      </c>
    </row>
    <row r="118" spans="14:14">
      <c r="N118" t="s">
        <v>425</v>
      </c>
    </row>
    <row r="119" spans="14:14">
      <c r="N119" t="s">
        <v>426</v>
      </c>
    </row>
    <row r="120" spans="14:14">
      <c r="N120" t="s">
        <v>427</v>
      </c>
    </row>
    <row r="121" spans="14:14">
      <c r="N121" t="s">
        <v>428</v>
      </c>
    </row>
    <row r="122" spans="14:14">
      <c r="N122" t="s">
        <v>429</v>
      </c>
    </row>
    <row r="123" spans="14:14">
      <c r="N123" t="s">
        <v>430</v>
      </c>
    </row>
    <row r="124" spans="14:14">
      <c r="N124" t="s">
        <v>431</v>
      </c>
    </row>
    <row r="125" spans="14:14">
      <c r="N125" t="s">
        <v>432</v>
      </c>
    </row>
    <row r="126" spans="14:14">
      <c r="N126" t="s">
        <v>433</v>
      </c>
    </row>
    <row r="127" spans="14:14">
      <c r="N127" t="s">
        <v>434</v>
      </c>
    </row>
    <row r="128" spans="14:14">
      <c r="N128" t="s">
        <v>435</v>
      </c>
    </row>
    <row r="129" spans="14:14">
      <c r="N129" t="s">
        <v>436</v>
      </c>
    </row>
    <row r="130" spans="14:14">
      <c r="N130" t="s">
        <v>437</v>
      </c>
    </row>
    <row r="131" spans="14:14">
      <c r="N131" t="s">
        <v>438</v>
      </c>
    </row>
    <row r="132" spans="14:14">
      <c r="N132" t="s">
        <v>439</v>
      </c>
    </row>
    <row r="133" spans="14:14">
      <c r="N133" t="s">
        <v>440</v>
      </c>
    </row>
    <row r="134" spans="14:14">
      <c r="N134" t="s">
        <v>441</v>
      </c>
    </row>
    <row r="135" spans="14:14">
      <c r="N135" t="s">
        <v>442</v>
      </c>
    </row>
    <row r="136" spans="14:14">
      <c r="N136" t="s">
        <v>443</v>
      </c>
    </row>
    <row r="137" spans="14:14">
      <c r="N137" t="s">
        <v>444</v>
      </c>
    </row>
    <row r="138" spans="14:14">
      <c r="N138" t="s">
        <v>445</v>
      </c>
    </row>
    <row r="139" spans="14:14">
      <c r="N139" t="s">
        <v>446</v>
      </c>
    </row>
    <row r="140" spans="14:14">
      <c r="N140" t="s">
        <v>447</v>
      </c>
    </row>
    <row r="141" spans="14:14">
      <c r="N141" t="s">
        <v>448</v>
      </c>
    </row>
    <row r="142" spans="14:14">
      <c r="N142" t="s">
        <v>449</v>
      </c>
    </row>
    <row r="143" spans="14:14">
      <c r="N143" t="s">
        <v>450</v>
      </c>
    </row>
    <row r="144" spans="14:14">
      <c r="N144" t="s">
        <v>451</v>
      </c>
    </row>
    <row r="145" spans="14:14">
      <c r="N145" t="s">
        <v>452</v>
      </c>
    </row>
    <row r="146" spans="14:14">
      <c r="N146" t="s">
        <v>453</v>
      </c>
    </row>
    <row r="147" spans="14:14">
      <c r="N147" t="s">
        <v>454</v>
      </c>
    </row>
    <row r="148" spans="14:14">
      <c r="N148" t="s">
        <v>455</v>
      </c>
    </row>
    <row r="149" spans="14:14">
      <c r="N149" t="s">
        <v>456</v>
      </c>
    </row>
    <row r="150" spans="14:14">
      <c r="N150" t="s">
        <v>457</v>
      </c>
    </row>
    <row r="151" spans="14:14">
      <c r="N151" t="s">
        <v>458</v>
      </c>
    </row>
    <row r="152" spans="14:14">
      <c r="N152" t="s">
        <v>459</v>
      </c>
    </row>
    <row r="153" spans="14:14">
      <c r="N153" t="s">
        <v>460</v>
      </c>
    </row>
    <row r="154" spans="14:14">
      <c r="N154" t="s">
        <v>461</v>
      </c>
    </row>
    <row r="155" spans="14:14">
      <c r="N155" t="s">
        <v>462</v>
      </c>
    </row>
    <row r="156" spans="14:14">
      <c r="N156" t="s">
        <v>463</v>
      </c>
    </row>
    <row r="157" spans="14:14">
      <c r="N157" t="s">
        <v>464</v>
      </c>
    </row>
    <row r="158" spans="14:14">
      <c r="N158" t="s">
        <v>465</v>
      </c>
    </row>
    <row r="159" spans="14:14">
      <c r="N159" t="s">
        <v>466</v>
      </c>
    </row>
    <row r="160" spans="14:14">
      <c r="N160" t="s">
        <v>467</v>
      </c>
    </row>
    <row r="161" spans="14:14">
      <c r="N161" t="s">
        <v>468</v>
      </c>
    </row>
    <row r="162" spans="14:14">
      <c r="N162" t="s">
        <v>469</v>
      </c>
    </row>
    <row r="163" spans="14:14">
      <c r="N163" t="s">
        <v>470</v>
      </c>
    </row>
    <row r="164" spans="14:14">
      <c r="N164" t="s">
        <v>471</v>
      </c>
    </row>
    <row r="165" spans="14:14">
      <c r="N165" t="s">
        <v>472</v>
      </c>
    </row>
    <row r="166" spans="14:14">
      <c r="N166" t="s">
        <v>473</v>
      </c>
    </row>
    <row r="167" spans="14:14">
      <c r="N167" t="s">
        <v>474</v>
      </c>
    </row>
    <row r="168" spans="14:14">
      <c r="N168" t="s">
        <v>475</v>
      </c>
    </row>
    <row r="169" spans="14:14">
      <c r="N169" t="s">
        <v>476</v>
      </c>
    </row>
    <row r="170" spans="14:14">
      <c r="N170" t="s">
        <v>134</v>
      </c>
    </row>
    <row r="171" spans="14:14">
      <c r="N171" t="s">
        <v>477</v>
      </c>
    </row>
    <row r="172" spans="14:14">
      <c r="N172" t="s">
        <v>478</v>
      </c>
    </row>
    <row r="173" spans="14:14">
      <c r="N173" t="s">
        <v>479</v>
      </c>
    </row>
    <row r="174" spans="14:14">
      <c r="N174" t="s">
        <v>480</v>
      </c>
    </row>
    <row r="175" spans="14:14">
      <c r="N175" t="s">
        <v>481</v>
      </c>
    </row>
    <row r="176" spans="14:14">
      <c r="N176" t="s">
        <v>482</v>
      </c>
    </row>
    <row r="177" spans="14:14">
      <c r="N177" t="s">
        <v>483</v>
      </c>
    </row>
    <row r="178" spans="14:14">
      <c r="N178" t="s">
        <v>484</v>
      </c>
    </row>
    <row r="179" spans="14:14">
      <c r="N179" t="s">
        <v>485</v>
      </c>
    </row>
    <row r="180" spans="14:14">
      <c r="N180" t="s">
        <v>486</v>
      </c>
    </row>
    <row r="181" spans="14:14">
      <c r="N181" t="s">
        <v>487</v>
      </c>
    </row>
    <row r="182" spans="14:14">
      <c r="N182" t="s">
        <v>488</v>
      </c>
    </row>
    <row r="183" spans="14:14">
      <c r="N183" t="s">
        <v>489</v>
      </c>
    </row>
    <row r="184" spans="14:14">
      <c r="N184" t="s">
        <v>490</v>
      </c>
    </row>
    <row r="185" spans="14:14">
      <c r="N185" t="s">
        <v>491</v>
      </c>
    </row>
    <row r="186" spans="14:14">
      <c r="N186" t="s">
        <v>492</v>
      </c>
    </row>
    <row r="187" spans="14:14">
      <c r="N187" t="s">
        <v>493</v>
      </c>
    </row>
    <row r="188" spans="14:14">
      <c r="N188" t="s">
        <v>494</v>
      </c>
    </row>
    <row r="189" spans="14:14">
      <c r="N189" t="s">
        <v>495</v>
      </c>
    </row>
    <row r="190" spans="14:14">
      <c r="N190" t="s">
        <v>496</v>
      </c>
    </row>
    <row r="191" spans="14:14">
      <c r="N191" t="s">
        <v>497</v>
      </c>
    </row>
    <row r="192" spans="14:14">
      <c r="N192" t="s">
        <v>498</v>
      </c>
    </row>
    <row r="193" spans="14:14">
      <c r="N193" t="s">
        <v>499</v>
      </c>
    </row>
    <row r="194" spans="14:14">
      <c r="N194" t="s">
        <v>500</v>
      </c>
    </row>
    <row r="195" spans="14:14">
      <c r="N195" t="s">
        <v>501</v>
      </c>
    </row>
    <row r="196" spans="14:14">
      <c r="N196" t="s">
        <v>502</v>
      </c>
    </row>
    <row r="197" spans="14:14">
      <c r="N197" t="s">
        <v>503</v>
      </c>
    </row>
    <row r="198" spans="14:14">
      <c r="N198" t="s">
        <v>504</v>
      </c>
    </row>
    <row r="199" spans="14:14">
      <c r="N199" t="s">
        <v>505</v>
      </c>
    </row>
    <row r="200" spans="14:14">
      <c r="N200" t="s">
        <v>506</v>
      </c>
    </row>
    <row r="201" spans="14:14">
      <c r="N201" t="s">
        <v>507</v>
      </c>
    </row>
    <row r="202" spans="14:14">
      <c r="N202" t="s">
        <v>508</v>
      </c>
    </row>
    <row r="203" spans="14:14">
      <c r="N203" t="s">
        <v>509</v>
      </c>
    </row>
    <row r="204" spans="14:14">
      <c r="N204" t="s">
        <v>510</v>
      </c>
    </row>
    <row r="205" spans="14:14">
      <c r="N205" t="s">
        <v>511</v>
      </c>
    </row>
    <row r="206" spans="14:14">
      <c r="N206" t="s">
        <v>512</v>
      </c>
    </row>
    <row r="207" spans="14:14">
      <c r="N207" t="s">
        <v>513</v>
      </c>
    </row>
    <row r="208" spans="14:14">
      <c r="N208" t="s">
        <v>514</v>
      </c>
    </row>
    <row r="209" spans="14:14">
      <c r="N209" t="s">
        <v>515</v>
      </c>
    </row>
    <row r="210" spans="14:14">
      <c r="N210" t="s">
        <v>516</v>
      </c>
    </row>
    <row r="211" spans="14:14">
      <c r="N211" t="s">
        <v>517</v>
      </c>
    </row>
    <row r="212" spans="14:14">
      <c r="N212" t="s">
        <v>518</v>
      </c>
    </row>
    <row r="213" spans="14:14">
      <c r="N213" t="s">
        <v>519</v>
      </c>
    </row>
    <row r="214" spans="14:14">
      <c r="N214" t="s">
        <v>520</v>
      </c>
    </row>
    <row r="215" spans="14:14">
      <c r="N215" t="s">
        <v>303</v>
      </c>
    </row>
    <row r="216" spans="14:14">
      <c r="N216" t="s">
        <v>521</v>
      </c>
    </row>
    <row r="217" spans="14:14">
      <c r="N217" t="s">
        <v>522</v>
      </c>
    </row>
    <row r="218" spans="14:14">
      <c r="N218" t="s">
        <v>523</v>
      </c>
    </row>
    <row r="219" spans="14:14">
      <c r="N219" t="s">
        <v>524</v>
      </c>
    </row>
    <row r="220" spans="14:14">
      <c r="N220" t="s">
        <v>525</v>
      </c>
    </row>
    <row r="221" spans="14:14">
      <c r="N221" t="s">
        <v>229</v>
      </c>
    </row>
    <row r="222" spans="14:14">
      <c r="N222" t="s">
        <v>222</v>
      </c>
    </row>
    <row r="223" spans="14:14">
      <c r="N223" t="s">
        <v>231</v>
      </c>
    </row>
    <row r="224" spans="14:14">
      <c r="N224" t="s">
        <v>526</v>
      </c>
    </row>
    <row r="225" spans="14:14">
      <c r="N225" t="s">
        <v>527</v>
      </c>
    </row>
    <row r="226" spans="14:14">
      <c r="N226" t="s">
        <v>528</v>
      </c>
    </row>
    <row r="227" spans="14:14">
      <c r="N227" t="s">
        <v>529</v>
      </c>
    </row>
    <row r="228" spans="14:14">
      <c r="N228" t="s">
        <v>530</v>
      </c>
    </row>
    <row r="229" spans="14:14">
      <c r="N229" t="s">
        <v>531</v>
      </c>
    </row>
    <row r="230" spans="14:14">
      <c r="N230" t="s">
        <v>532</v>
      </c>
    </row>
    <row r="231" spans="14:14">
      <c r="N231" t="s">
        <v>533</v>
      </c>
    </row>
    <row r="232" spans="14:14">
      <c r="N232" t="s">
        <v>534</v>
      </c>
    </row>
    <row r="233" spans="14:14">
      <c r="N233" t="s">
        <v>535</v>
      </c>
    </row>
    <row r="234" spans="14:14">
      <c r="N234" t="s">
        <v>536</v>
      </c>
    </row>
    <row r="235" spans="14:14">
      <c r="N235" t="s">
        <v>537</v>
      </c>
    </row>
    <row r="236" spans="14:14">
      <c r="N236" t="s">
        <v>538</v>
      </c>
    </row>
    <row r="237" spans="14:14">
      <c r="N237" t="s">
        <v>539</v>
      </c>
    </row>
    <row r="238" spans="14:14">
      <c r="N238" t="s">
        <v>540</v>
      </c>
    </row>
    <row r="239" spans="14:14">
      <c r="N239" t="s">
        <v>541</v>
      </c>
    </row>
    <row r="240" spans="14:14">
      <c r="N240" t="s">
        <v>542</v>
      </c>
    </row>
    <row r="241" spans="14:14">
      <c r="N241" t="s">
        <v>543</v>
      </c>
    </row>
    <row r="242" spans="14:14">
      <c r="N242" t="s">
        <v>544</v>
      </c>
    </row>
    <row r="243" spans="14:14">
      <c r="N243" t="s">
        <v>545</v>
      </c>
    </row>
    <row r="244" spans="14:14">
      <c r="N244" t="s">
        <v>546</v>
      </c>
    </row>
    <row r="245" spans="14:14">
      <c r="N245" t="s">
        <v>547</v>
      </c>
    </row>
    <row r="246" spans="14:14">
      <c r="N246" t="s">
        <v>548</v>
      </c>
    </row>
    <row r="247" spans="14:14">
      <c r="N247" t="s">
        <v>549</v>
      </c>
    </row>
    <row r="248" spans="14:14">
      <c r="N248" t="s">
        <v>550</v>
      </c>
    </row>
    <row r="249" spans="14:14">
      <c r="N249" t="s">
        <v>551</v>
      </c>
    </row>
    <row r="250" spans="14:14">
      <c r="N250" t="s">
        <v>552</v>
      </c>
    </row>
    <row r="251" spans="14:14">
      <c r="N251" t="s">
        <v>553</v>
      </c>
    </row>
    <row r="252" spans="14:14">
      <c r="N252" t="s">
        <v>554</v>
      </c>
    </row>
    <row r="253" spans="14:14">
      <c r="N253" t="s">
        <v>555</v>
      </c>
    </row>
    <row r="254" spans="14:14">
      <c r="N254" t="s">
        <v>556</v>
      </c>
    </row>
    <row r="255" spans="14:14">
      <c r="N255" t="s">
        <v>557</v>
      </c>
    </row>
    <row r="256" spans="14:14">
      <c r="N256" t="s">
        <v>558</v>
      </c>
    </row>
    <row r="257" spans="14:14">
      <c r="N257" t="s">
        <v>559</v>
      </c>
    </row>
    <row r="258" spans="14:14">
      <c r="N258" t="s">
        <v>560</v>
      </c>
    </row>
    <row r="259" spans="14:14">
      <c r="N259" t="s">
        <v>561</v>
      </c>
    </row>
    <row r="260" spans="14:14">
      <c r="N260" t="s">
        <v>562</v>
      </c>
    </row>
    <row r="261" spans="14:14">
      <c r="N261" t="s">
        <v>563</v>
      </c>
    </row>
    <row r="262" spans="14:14">
      <c r="N262" t="s">
        <v>564</v>
      </c>
    </row>
    <row r="263" spans="14:14">
      <c r="N263" t="s">
        <v>565</v>
      </c>
    </row>
    <row r="264" spans="14:14">
      <c r="N264" t="s">
        <v>566</v>
      </c>
    </row>
    <row r="265" spans="14:14">
      <c r="N265" t="s">
        <v>567</v>
      </c>
    </row>
    <row r="266" spans="14:14">
      <c r="N266" t="s">
        <v>568</v>
      </c>
    </row>
    <row r="267" spans="14:14">
      <c r="N267" t="s">
        <v>569</v>
      </c>
    </row>
    <row r="268" spans="14:14">
      <c r="N268" t="s">
        <v>570</v>
      </c>
    </row>
    <row r="269" spans="14:14">
      <c r="N269" t="s">
        <v>571</v>
      </c>
    </row>
    <row r="270" spans="14:14">
      <c r="N270" t="s">
        <v>572</v>
      </c>
    </row>
    <row r="271" spans="14:14">
      <c r="N271" t="s">
        <v>573</v>
      </c>
    </row>
    <row r="272" spans="14:14">
      <c r="N272" t="s">
        <v>574</v>
      </c>
    </row>
    <row r="273" spans="14:14">
      <c r="N273" t="s">
        <v>575</v>
      </c>
    </row>
    <row r="274" spans="14:14">
      <c r="N274" t="s">
        <v>576</v>
      </c>
    </row>
    <row r="275" spans="14:14">
      <c r="N275" t="s">
        <v>304</v>
      </c>
    </row>
    <row r="276" spans="14:14">
      <c r="N276" t="s">
        <v>577</v>
      </c>
    </row>
    <row r="277" spans="14:14">
      <c r="N277" t="s">
        <v>578</v>
      </c>
    </row>
    <row r="278" spans="14:14">
      <c r="N278" t="s">
        <v>579</v>
      </c>
    </row>
    <row r="279" spans="14:14">
      <c r="N279" t="s">
        <v>580</v>
      </c>
    </row>
    <row r="280" spans="14:14">
      <c r="N280" t="s">
        <v>581</v>
      </c>
    </row>
    <row r="281" spans="14:14">
      <c r="N281" t="s">
        <v>582</v>
      </c>
    </row>
    <row r="282" spans="14:14">
      <c r="N282" t="s">
        <v>583</v>
      </c>
    </row>
    <row r="283" spans="14:14">
      <c r="N283" t="s">
        <v>584</v>
      </c>
    </row>
    <row r="284" spans="14:14">
      <c r="N284" t="s">
        <v>585</v>
      </c>
    </row>
    <row r="285" spans="14:14">
      <c r="N285" t="s">
        <v>586</v>
      </c>
    </row>
    <row r="286" spans="14:14">
      <c r="N286" t="s">
        <v>587</v>
      </c>
    </row>
    <row r="287" spans="14:14">
      <c r="N287" t="s">
        <v>588</v>
      </c>
    </row>
    <row r="288" spans="14:14">
      <c r="N288" t="s">
        <v>589</v>
      </c>
    </row>
    <row r="289" spans="14:14">
      <c r="N289" t="s">
        <v>590</v>
      </c>
    </row>
    <row r="290" spans="14:14">
      <c r="N290" t="s">
        <v>591</v>
      </c>
    </row>
    <row r="291" spans="14:14">
      <c r="N291" t="s">
        <v>592</v>
      </c>
    </row>
  </sheetData>
  <dataValidations count="8">
    <dataValidation type="list" allowBlank="1" showInputMessage="1" showErrorMessage="1" sqref="D2:D3" xr:uid="{B77BAAE1-1B72-47E8-93E6-04EAAAA77E4E}">
      <formula1>$M$2:$M$5</formula1>
    </dataValidation>
    <dataValidation type="list" allowBlank="1" showInputMessage="1" showErrorMessage="1" sqref="C1 C2:C3" xr:uid="{83DD2AC1-FB3C-42B3-BB3A-5A691AA120A9}">
      <formula1>$L$2:$L$3</formula1>
    </dataValidation>
    <dataValidation type="list" allowBlank="1" showInputMessage="1" showErrorMessage="1" sqref="P2:P3" xr:uid="{A6C6E63E-511A-4B9C-89E3-BBAC78C7BD20}">
      <formula1>$N$4:$N$291</formula1>
    </dataValidation>
    <dataValidation allowBlank="1" showInputMessage="1" showErrorMessage="1" promptTitle="INPUT" prompt="BUILDING NAME_BUILDING NUMBER" sqref="B2:B3" xr:uid="{81B8AD1C-262F-46BA-B9A2-971874855379}"/>
    <dataValidation allowBlank="1" showInputMessage="1" showErrorMessage="1" promptTitle="SOURCE" prompt="PSU to provide this information" sqref="A2:A3" xr:uid="{64AA7C79-6542-4FF7-B127-C89EE9F861FE}"/>
    <dataValidation type="list" allowBlank="1" showInputMessage="1" showErrorMessage="1" promptTitle="PRIMARY RESPONSIBILITY" prompt="BUILDING CONTRACTOR" sqref="K2:K3 H2:I3" xr:uid="{9DBADD1F-9A90-40F1-82CA-E9E2D4CF4D73}">
      <formula1>$M$2:$M$5</formula1>
    </dataValidation>
    <dataValidation allowBlank="1" showInputMessage="1" showErrorMessage="1" promptTitle="PRIMARY RESPONSIBILITY" prompt="BUILDING CONTRACTOR" sqref="Q2:U3" xr:uid="{A745DD28-2C4C-4557-B393-C151F9583058}"/>
    <dataValidation type="list" allowBlank="1" showInputMessage="1" showErrorMessage="1" promptTitle="PRIMARY RESPONSIBILITY" prompt="BUILDING CONTRACTOR_x000a_(YYYYMMDD)" sqref="F2:F3" xr:uid="{4A4DE921-8CBA-4C17-99CD-4FFA4B765E86}">
      <formula1>$M$2:$M$5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9E88-097B-4981-8157-D6D8603CE32A}">
  <sheetPr>
    <pageSetUpPr fitToPage="1"/>
  </sheetPr>
  <dimension ref="A1:Q1"/>
  <sheetViews>
    <sheetView workbookViewId="0">
      <selection activeCell="L2" sqref="L2"/>
    </sheetView>
  </sheetViews>
  <sheetFormatPr defaultRowHeight="15"/>
  <cols>
    <col min="1" max="1" width="18.7109375" customWidth="1"/>
    <col min="2" max="2" width="18.42578125" customWidth="1"/>
    <col min="4" max="4" width="17.140625" customWidth="1"/>
    <col min="5" max="5" width="10.5703125" customWidth="1"/>
    <col min="8" max="8" width="10.42578125" customWidth="1"/>
    <col min="10" max="10" width="26.7109375" customWidth="1"/>
    <col min="11" max="11" width="28.28515625" customWidth="1"/>
    <col min="12" max="12" width="20" customWidth="1"/>
    <col min="13" max="13" width="10.7109375" customWidth="1"/>
    <col min="14" max="14" width="9.5703125" customWidth="1"/>
    <col min="16" max="16" width="12.42578125" customWidth="1"/>
    <col min="17" max="17" width="29.140625" customWidth="1"/>
  </cols>
  <sheetData>
    <row r="1" spans="1:17">
      <c r="A1" t="s">
        <v>37</v>
      </c>
      <c r="B1" t="s">
        <v>55</v>
      </c>
      <c r="C1" t="s">
        <v>79</v>
      </c>
      <c r="D1" t="s">
        <v>108</v>
      </c>
      <c r="E1" t="s">
        <v>111</v>
      </c>
      <c r="F1" t="s">
        <v>117</v>
      </c>
      <c r="G1" t="s">
        <v>123</v>
      </c>
      <c r="H1" t="s">
        <v>127</v>
      </c>
      <c r="I1" t="s">
        <v>132</v>
      </c>
      <c r="J1" t="s">
        <v>279</v>
      </c>
      <c r="K1" t="s">
        <v>281</v>
      </c>
      <c r="L1" t="s">
        <v>166</v>
      </c>
      <c r="M1" t="s">
        <v>170</v>
      </c>
      <c r="N1" t="s">
        <v>173</v>
      </c>
      <c r="O1" t="s">
        <v>174</v>
      </c>
      <c r="P1" t="s">
        <v>290</v>
      </c>
      <c r="Q1" t="s">
        <v>175</v>
      </c>
    </row>
  </sheetData>
  <dataValidations count="2">
    <dataValidation allowBlank="1" showInputMessage="1" showErrorMessage="1" promptTitle="FORMAT" prompt="Room Name" sqref="G2:G3" xr:uid="{E455C943-4F1F-45E9-AC2A-26E73DF15D69}"/>
    <dataValidation allowBlank="1" showInputMessage="1" showErrorMessage="1" promptTitle="FORMAT" prompt="Room Number" sqref="H2:H3" xr:uid="{B1177672-B2DA-421E-B1CC-8E5E39670E11}"/>
  </dataValidations>
  <pageMargins left="0.7" right="0.7" top="0.75" bottom="0.75" header="0.3" footer="0.3"/>
  <pageSetup paperSize="3" scale="68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33E29B-A0E8-4D03-B5C6-B1F4487302DF}">
          <x14:formula1>
            <xm:f>'Network Jack'!$S$2:$S$5</xm:f>
          </x14:formula1>
          <xm:sqref>D2:D3</xm:sqref>
        </x14:dataValidation>
        <x14:dataValidation type="list" allowBlank="1" showInputMessage="1" showErrorMessage="1" xr:uid="{F23B9311-5D6E-456D-9350-104F92564615}">
          <x14:formula1>
            <xm:f>Roofing!$D$2:$D$4</xm:f>
          </x14:formula1>
          <xm:sqref>J2:K3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B2B9-9D84-4E24-90EF-A2ECA2D233B0}">
  <sheetPr>
    <pageSetUpPr fitToPage="1"/>
  </sheetPr>
  <dimension ref="A1:S5"/>
  <sheetViews>
    <sheetView topLeftCell="C1" workbookViewId="0">
      <selection activeCell="N32" sqref="N32"/>
    </sheetView>
  </sheetViews>
  <sheetFormatPr defaultRowHeight="15"/>
  <cols>
    <col min="1" max="1" width="18.7109375" customWidth="1"/>
    <col min="2" max="2" width="18.85546875" customWidth="1"/>
    <col min="3" max="3" width="18.42578125" customWidth="1"/>
    <col min="4" max="4" width="21.85546875" customWidth="1"/>
    <col min="5" max="5" width="15" customWidth="1"/>
    <col min="6" max="6" width="17.140625" customWidth="1"/>
    <col min="7" max="7" width="10.5703125" customWidth="1"/>
    <col min="8" max="8" width="14.140625" customWidth="1"/>
    <col min="10" max="10" width="17" customWidth="1"/>
    <col min="11" max="11" width="10.42578125" customWidth="1"/>
    <col min="13" max="13" width="15.140625" customWidth="1"/>
    <col min="14" max="14" width="26.7109375" customWidth="1"/>
    <col min="15" max="15" width="28.28515625" customWidth="1"/>
    <col min="16" max="16" width="10.7109375" customWidth="1"/>
    <col min="17" max="17" width="9.5703125" customWidth="1"/>
    <col min="18" max="18" width="12.42578125" customWidth="1"/>
    <col min="19" max="19" width="12.28515625" hidden="1" customWidth="1"/>
  </cols>
  <sheetData>
    <row r="1" spans="1:19">
      <c r="A1" t="s">
        <v>37</v>
      </c>
      <c r="B1" t="s">
        <v>44</v>
      </c>
      <c r="C1" t="s">
        <v>55</v>
      </c>
      <c r="D1" t="s">
        <v>67</v>
      </c>
      <c r="E1" t="s">
        <v>99</v>
      </c>
      <c r="F1" t="s">
        <v>108</v>
      </c>
      <c r="G1" t="s">
        <v>111</v>
      </c>
      <c r="H1" t="s">
        <v>120</v>
      </c>
      <c r="I1" t="s">
        <v>123</v>
      </c>
      <c r="J1" s="20" t="s">
        <v>125</v>
      </c>
      <c r="K1" t="s">
        <v>127</v>
      </c>
      <c r="L1" t="s">
        <v>132</v>
      </c>
      <c r="M1" t="s">
        <v>138</v>
      </c>
      <c r="N1" t="s">
        <v>279</v>
      </c>
      <c r="O1" t="s">
        <v>281</v>
      </c>
      <c r="P1" t="s">
        <v>170</v>
      </c>
      <c r="Q1" t="s">
        <v>173</v>
      </c>
      <c r="R1" t="s">
        <v>290</v>
      </c>
      <c r="S1" t="s">
        <v>136</v>
      </c>
    </row>
    <row r="2" spans="1:19">
      <c r="S2" t="s">
        <v>593</v>
      </c>
    </row>
    <row r="3" spans="1:19">
      <c r="S3" t="s">
        <v>594</v>
      </c>
    </row>
    <row r="4" spans="1:19">
      <c r="S4" t="s">
        <v>595</v>
      </c>
    </row>
    <row r="5" spans="1:19">
      <c r="S5" t="s">
        <v>237</v>
      </c>
    </row>
  </sheetData>
  <dataValidations count="9">
    <dataValidation allowBlank="1" showInputMessage="1" showErrorMessage="1" promptTitle="PICKLIST" prompt="Network Connection;_x000a_Value" sqref="B2:B5" xr:uid="{4A976720-267D-40C7-B19F-8E7676239198}"/>
    <dataValidation allowBlank="1" showInputMessage="1" showErrorMessage="1" promptTitle="PICKLIST" prompt="Network Connection; _x000a_Value" sqref="D2:D5" xr:uid="{1AAF2ECD-AFF9-472E-9B40-03F96534D8B6}"/>
    <dataValidation allowBlank="1" showInputMessage="1" showErrorMessage="1" promptTitle="FORMAT" prompt="Building Number - Outlet - Media Type - Network_Room - Port_Number" sqref="E2:E5" xr:uid="{0848BC21-39C5-4487-9EFF-CCB761571B69}"/>
    <dataValidation type="list" allowBlank="1" showInputMessage="1" showErrorMessage="1" sqref="F2:F5" xr:uid="{4085DDAB-0054-48B1-98DD-C435E933CDA9}">
      <formula1>$S$2:$S$5</formula1>
    </dataValidation>
    <dataValidation allowBlank="1" showInputMessage="1" showErrorMessage="1" promptTitle="FORMAT" prompt="Building_Number_(Room)Number" sqref="G2:G5" xr:uid="{32C13DA3-FA35-4FAD-8FAF-36EAC3F8C10A}"/>
    <dataValidation allowBlank="1" showInputMessage="1" showErrorMessage="1" promptTitle="PICKLIST" prompt="Media Type;_x000a_Value Abbreviation" sqref="H2:H5" xr:uid="{419EF4FC-CB42-45D0-A09E-0BEE910D3308}"/>
    <dataValidation allowBlank="1" showInputMessage="1" showErrorMessage="1" promptTitle="FORMAT" prompt="Room Name" sqref="I2:I5" xr:uid="{AFD6C2F3-8AFD-4164-A487-CF7EEEE1B572}"/>
    <dataValidation allowBlank="1" showInputMessage="1" showErrorMessage="1" promptTitle="SOURCE" prompt="PSU to provide this information" sqref="J2:J5" xr:uid="{25B90C1E-20F5-4615-BDC4-06B764CD126B}"/>
    <dataValidation allowBlank="1" showInputMessage="1" showErrorMessage="1" promptTitle="FORMAT" prompt="Room Number" sqref="K2:K5" xr:uid="{01FC6243-E511-4A3F-8B62-C7A701746E4C}"/>
  </dataValidations>
  <pageMargins left="0.7" right="0.7" top="0.75" bottom="0.75" header="0.3" footer="0.3"/>
  <pageSetup paperSize="3" scale="62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CB0EB3-F944-4B58-8EE9-39BFDBDBE9DE}">
          <x14:formula1>
            <xm:f>'Maintainable Equipment'!$L$2:$L$3</xm:f>
          </x14:formula1>
          <xm:sqref>C2:C5</xm:sqref>
        </x14:dataValidation>
        <x14:dataValidation type="list" allowBlank="1" showInputMessage="1" showErrorMessage="1" xr:uid="{26C7CD2A-6403-4930-8731-E25D14C5E744}">
          <x14:formula1>
            <xm:f>Roofing!$D$2:$D$4</xm:f>
          </x14:formula1>
          <xm:sqref>N2:O5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66BC-8BCE-49FD-BFF2-D3243F2D11C3}">
  <sheetPr>
    <pageSetUpPr fitToPage="1"/>
  </sheetPr>
  <dimension ref="A1:AD1"/>
  <sheetViews>
    <sheetView topLeftCell="R1" workbookViewId="0">
      <selection activeCell="X12" sqref="X12"/>
    </sheetView>
  </sheetViews>
  <sheetFormatPr defaultRowHeight="15"/>
  <cols>
    <col min="2" max="2" width="11.85546875" customWidth="1"/>
    <col min="3" max="3" width="18.42578125" customWidth="1"/>
    <col min="4" max="4" width="13.28515625" customWidth="1"/>
    <col min="5" max="5" width="15.7109375" customWidth="1"/>
    <col min="8" max="8" width="18.28515625" customWidth="1"/>
    <col min="9" max="9" width="17.140625" customWidth="1"/>
    <col min="10" max="10" width="10.5703125" customWidth="1"/>
    <col min="11" max="11" width="24" customWidth="1"/>
    <col min="12" max="12" width="15.28515625" customWidth="1"/>
    <col min="14" max="14" width="25.85546875" customWidth="1"/>
    <col min="15" max="15" width="22.42578125" customWidth="1"/>
    <col min="16" max="16" width="22.28515625" customWidth="1"/>
    <col min="17" max="17" width="26.7109375" customWidth="1"/>
    <col min="18" max="18" width="28.28515625" customWidth="1"/>
    <col min="19" max="19" width="17.5703125" customWidth="1"/>
    <col min="20" max="20" width="20" customWidth="1"/>
    <col min="21" max="21" width="20.85546875" customWidth="1"/>
    <col min="22" max="22" width="29.5703125" customWidth="1"/>
    <col min="23" max="23" width="10.7109375" customWidth="1"/>
    <col min="25" max="25" width="12.42578125" customWidth="1"/>
    <col min="26" max="26" width="29.140625" customWidth="1"/>
    <col min="27" max="27" width="20" customWidth="1"/>
    <col min="28" max="28" width="21.85546875" customWidth="1"/>
    <col min="29" max="29" width="20.140625" customWidth="1"/>
    <col min="30" max="30" width="20.85546875" customWidth="1"/>
  </cols>
  <sheetData>
    <row r="1" spans="1:30">
      <c r="A1" t="s">
        <v>23</v>
      </c>
      <c r="B1" t="s">
        <v>50</v>
      </c>
      <c r="C1" t="s">
        <v>55</v>
      </c>
      <c r="D1" t="s">
        <v>57</v>
      </c>
      <c r="E1" t="s">
        <v>65</v>
      </c>
      <c r="F1" t="s">
        <v>79</v>
      </c>
      <c r="G1" t="s">
        <v>85</v>
      </c>
      <c r="H1" t="s">
        <v>97</v>
      </c>
      <c r="I1" t="s">
        <v>108</v>
      </c>
      <c r="J1" t="s">
        <v>111</v>
      </c>
      <c r="K1" t="s">
        <v>114</v>
      </c>
      <c r="L1" t="s">
        <v>115</v>
      </c>
      <c r="M1" t="s">
        <v>117</v>
      </c>
      <c r="N1" t="s">
        <v>118</v>
      </c>
      <c r="O1" t="s">
        <v>130</v>
      </c>
      <c r="P1" t="s">
        <v>131</v>
      </c>
      <c r="Q1" t="s">
        <v>279</v>
      </c>
      <c r="R1" t="s">
        <v>281</v>
      </c>
      <c r="S1" t="s">
        <v>286</v>
      </c>
      <c r="T1" t="s">
        <v>166</v>
      </c>
      <c r="U1" t="s">
        <v>167</v>
      </c>
      <c r="V1" t="s">
        <v>168</v>
      </c>
      <c r="W1" t="s">
        <v>170</v>
      </c>
      <c r="X1" t="s">
        <v>174</v>
      </c>
      <c r="Y1" t="s">
        <v>290</v>
      </c>
      <c r="Z1" t="s">
        <v>175</v>
      </c>
      <c r="AA1" t="s">
        <v>176</v>
      </c>
      <c r="AB1" t="s">
        <v>178</v>
      </c>
      <c r="AC1" t="s">
        <v>182</v>
      </c>
      <c r="AD1" t="s">
        <v>189</v>
      </c>
    </row>
  </sheetData>
  <dataConsolidate/>
  <dataValidations count="7">
    <dataValidation allowBlank="1" showInputMessage="1" showErrorMessage="1" promptTitle="FORMAT" prompt="YYYYMMDD" sqref="H2:H3 AD2:AD3 V2:V3" xr:uid="{3389D958-9152-40AF-9636-C42ACE2332B7}"/>
    <dataValidation type="decimal" allowBlank="1" showInputMessage="1" showErrorMessage="1" promptTitle="FORMAT" prompt="Numeric = X.XX" sqref="A2:A3" xr:uid="{EF93F774-8207-4CBC-BCBD-3F1950F5A70C}">
      <formula1>0</formula1>
      <formula2>1000000000</formula2>
    </dataValidation>
    <dataValidation allowBlank="1" showInputMessage="1" showErrorMessage="1" promptTitle="PICKLIST" prompt="Condition:Roof;_x000a_Value" sqref="B2:B3" xr:uid="{E506F5E0-8FF4-421D-9681-16BE1E37C159}"/>
    <dataValidation type="decimal" allowBlank="1" showInputMessage="1" showErrorMessage="1" promptTitle="FORMAT" prompt="Numeric = X.XX" sqref="G2:G3" xr:uid="{F8B4E080-AA60-44AA-9DDF-4F86A22DC02C}">
      <formula1>0</formula1>
      <formula2>100000000</formula2>
    </dataValidation>
    <dataValidation allowBlank="1" showInputMessage="1" showErrorMessage="1" promptTitle="FORMAT" prompt="Building_Number - (Room) Number" sqref="J2:J3" xr:uid="{DF69BE2A-26A5-4C47-88ED-16E77848CDD0}"/>
    <dataValidation allowBlank="1" showInputMessage="1" showErrorMessage="1" promptTitle="PICKLIST" prompt="Material of Construction: Roof;_x000a_Value" sqref="N2:N3" xr:uid="{B1FAB644-7B48-4B71-B9B1-7687F4DE5AC6}"/>
    <dataValidation allowBlank="1" showInputMessage="1" showErrorMessage="1" promptTitle="PICKLIST" prompt="Safety Category;_x000a_Value" sqref="S2:S3" xr:uid="{D31F175A-2679-4A5A-9823-6AB9552D5731}"/>
  </dataValidations>
  <pageMargins left="0.7" right="0.7" top="0.75" bottom="0.75" header="0.3" footer="0.3"/>
  <pageSetup paperSize="3" scale="31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90DD544-4EC0-4A37-B098-577B969266B6}">
          <x14:formula1>
            <xm:f>'Network Jack'!$S$2:$S$5</xm:f>
          </x14:formula1>
          <xm:sqref>I2:I3</xm:sqref>
        </x14:dataValidation>
        <x14:dataValidation type="list" allowBlank="1" showInputMessage="1" showErrorMessage="1" xr:uid="{34F3A446-11AB-4D6B-9EA5-483BE88CF487}">
          <x14:formula1>
            <xm:f>'Maintainable Equipment'!$L$2:$L$3</xm:f>
          </x14:formula1>
          <xm:sqref>K2:K3 C2:C3 U2:U3</xm:sqref>
        </x14:dataValidation>
        <x14:dataValidation type="list" allowBlank="1" showInputMessage="1" showErrorMessage="1" xr:uid="{7D5ACC5E-5F76-4EF3-B444-5862AAA603CB}">
          <x14:formula1>
            <xm:f>Roofing!$D$2:$D$4</xm:f>
          </x14:formula1>
          <xm:sqref>Q2:R3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C5B7-EC08-4F1C-9253-D31D3AF9AC84}">
  <sheetPr>
    <pageSetUpPr fitToPage="1"/>
  </sheetPr>
  <dimension ref="A1:D4"/>
  <sheetViews>
    <sheetView workbookViewId="0">
      <selection activeCell="N20" sqref="N20"/>
    </sheetView>
  </sheetViews>
  <sheetFormatPr defaultRowHeight="15"/>
  <cols>
    <col min="1" max="1" width="10.5703125" customWidth="1"/>
    <col min="2" max="2" width="26.7109375" customWidth="1"/>
    <col min="3" max="3" width="28.28515625" customWidth="1"/>
    <col min="4" max="4" width="0" hidden="1" customWidth="1"/>
  </cols>
  <sheetData>
    <row r="1" spans="1:4">
      <c r="A1" t="s">
        <v>111</v>
      </c>
      <c r="B1" t="s">
        <v>279</v>
      </c>
      <c r="C1" t="s">
        <v>281</v>
      </c>
      <c r="D1" t="s">
        <v>596</v>
      </c>
    </row>
    <row r="2" spans="1:4">
      <c r="D2" t="s">
        <v>597</v>
      </c>
    </row>
    <row r="3" spans="1:4">
      <c r="D3" t="s">
        <v>598</v>
      </c>
    </row>
    <row r="4" spans="1:4">
      <c r="D4" t="s">
        <v>599</v>
      </c>
    </row>
  </sheetData>
  <dataValidations count="2">
    <dataValidation type="list" allowBlank="1" showInputMessage="1" showErrorMessage="1" sqref="B2:C4" xr:uid="{9BE80D97-9065-4B61-9DA3-66DBAAA193B1}">
      <formula1>$D$2:$D$4</formula1>
    </dataValidation>
    <dataValidation allowBlank="1" showInputMessage="1" showErrorMessage="1" promptTitle="FORMAT" prompt="Building Number - (Room) Number" sqref="A2:A4" xr:uid="{376F7AAD-ED41-46A3-A836-0307E199C732}"/>
  </dataValidations>
  <pageMargins left="0.7" right="0.7" top="0.75" bottom="0.75" header="0.3" footer="0.3"/>
  <pageSetup paperSize="3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F5BB-CBB8-493F-A8B3-3E6A289605E5}">
  <sheetPr>
    <pageSetUpPr fitToPage="1"/>
  </sheetPr>
  <dimension ref="A1:AB1"/>
  <sheetViews>
    <sheetView tabSelected="1" workbookViewId="0">
      <selection activeCell="G30" sqref="G30"/>
    </sheetView>
  </sheetViews>
  <sheetFormatPr defaultRowHeight="15"/>
  <cols>
    <col min="1" max="1" width="18.5703125" customWidth="1"/>
    <col min="2" max="2" width="10.28515625" customWidth="1"/>
    <col min="3" max="3" width="10.5703125" customWidth="1"/>
    <col min="4" max="4" width="16.28515625" customWidth="1"/>
    <col min="5" max="5" width="18.42578125" customWidth="1"/>
    <col min="6" max="6" width="13.28515625" customWidth="1"/>
    <col min="7" max="7" width="15.7109375" customWidth="1"/>
    <col min="9" max="9" width="17.140625" customWidth="1"/>
    <col min="10" max="10" width="10.5703125" customWidth="1"/>
    <col min="11" max="11" width="24" customWidth="1"/>
    <col min="12" max="12" width="15.28515625" customWidth="1"/>
    <col min="15" max="15" width="22.42578125" customWidth="1"/>
    <col min="16" max="16" width="22.28515625" customWidth="1"/>
    <col min="17" max="17" width="26.7109375" customWidth="1"/>
    <col min="18" max="18" width="28.28515625" customWidth="1"/>
    <col min="19" max="19" width="17.5703125" customWidth="1"/>
    <col min="20" max="20" width="16.42578125" customWidth="1"/>
    <col min="21" max="21" width="20" customWidth="1"/>
    <col min="22" max="22" width="10.7109375" customWidth="1"/>
    <col min="24" max="24" width="12.42578125" customWidth="1"/>
    <col min="25" max="25" width="29.140625" customWidth="1"/>
    <col min="26" max="26" width="21.85546875" customWidth="1"/>
    <col min="27" max="27" width="20.140625" customWidth="1"/>
    <col min="28" max="28" width="20.85546875" customWidth="1"/>
  </cols>
  <sheetData>
    <row r="1" spans="1:28">
      <c r="A1" t="s">
        <v>27</v>
      </c>
      <c r="B1" t="s">
        <v>29</v>
      </c>
      <c r="C1" t="s">
        <v>39</v>
      </c>
      <c r="D1" t="s">
        <v>40</v>
      </c>
      <c r="E1" t="s">
        <v>55</v>
      </c>
      <c r="F1" t="s">
        <v>57</v>
      </c>
      <c r="G1" t="s">
        <v>65</v>
      </c>
      <c r="H1" t="s">
        <v>79</v>
      </c>
      <c r="I1" t="s">
        <v>108</v>
      </c>
      <c r="J1" t="s">
        <v>111</v>
      </c>
      <c r="K1" t="s">
        <v>114</v>
      </c>
      <c r="L1" s="5" t="s">
        <v>115</v>
      </c>
      <c r="M1" s="5" t="s">
        <v>117</v>
      </c>
      <c r="N1" s="5" t="s">
        <v>121</v>
      </c>
      <c r="O1" s="5" t="s">
        <v>130</v>
      </c>
      <c r="P1" t="s">
        <v>131</v>
      </c>
      <c r="Q1" t="s">
        <v>279</v>
      </c>
      <c r="R1" t="s">
        <v>281</v>
      </c>
      <c r="S1" t="s">
        <v>286</v>
      </c>
      <c r="T1" s="5" t="s">
        <v>158</v>
      </c>
      <c r="U1" s="5" t="s">
        <v>166</v>
      </c>
      <c r="V1" t="s">
        <v>170</v>
      </c>
      <c r="W1" t="s">
        <v>174</v>
      </c>
      <c r="X1" t="s">
        <v>290</v>
      </c>
      <c r="Y1" s="5" t="s">
        <v>175</v>
      </c>
      <c r="Z1" s="5" t="s">
        <v>178</v>
      </c>
      <c r="AA1" s="5" t="s">
        <v>182</v>
      </c>
      <c r="AB1" s="5" t="s">
        <v>189</v>
      </c>
    </row>
  </sheetData>
  <dataValidations count="7">
    <dataValidation allowBlank="1" showInputMessage="1" showErrorMessage="1" promptTitle="FORMAT" prompt="Equipment_ID of Parent Asset" sqref="A2:A3" xr:uid="{B2763A43-4724-42B7-B53C-D08F30922600}"/>
    <dataValidation type="decimal" allowBlank="1" showInputMessage="1" showErrorMessage="1" promptTitle="FORMAT" prompt="x.xx" sqref="C3" xr:uid="{0EF6BDF9-C997-49CC-8586-F8435031B3AF}">
      <formula1>0</formula1>
      <formula2>1000000</formula2>
    </dataValidation>
    <dataValidation allowBlank="1" showInputMessage="1" showErrorMessage="1" promptTitle="FORMAT" prompt="Unit of Measure" sqref="D2:D3" xr:uid="{12A9DA32-A264-4240-9F44-01030C71D541}"/>
    <dataValidation allowBlank="1" showInputMessage="1" showErrorMessage="1" promptTitle="PICKLIST" prompt="Active OR Passive" sqref="S2:S3" xr:uid="{E0F8DBA2-8A5B-4647-A2BB-29EE6C31E52D}"/>
    <dataValidation allowBlank="1" showInputMessage="1" showErrorMessage="1" promptTitle="PRIMARY RESPONSIBILITY" prompt="BUILDING CONTRACTOR" sqref="L2:O3 T2:U3 Y2:AB3" xr:uid="{07597230-404A-47CB-9EE6-C861ABBA13EA}"/>
    <dataValidation type="decimal" allowBlank="1" showInputMessage="1" showErrorMessage="1" promptTitle="FORMAT" prompt="Numeric: X.XX" sqref="C2" xr:uid="{764ED4FF-3EFD-4822-A03E-2DA740797399}">
      <formula1>0</formula1>
      <formula2>1000000</formula2>
    </dataValidation>
    <dataValidation allowBlank="1" showInputMessage="1" showErrorMessage="1" promptTitle="FORMAT" prompt="Building Number - (Room) Number" sqref="J2:J3" xr:uid="{0DF0F402-F2B2-4063-A82E-D21C7B75F31F}"/>
  </dataValidations>
  <pageMargins left="0.7" right="0.7" top="0.75" bottom="0.75" header="0.3" footer="0.3"/>
  <pageSetup paperSize="3" scale="37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3CF20D-20F8-49C5-B879-62C1E757E083}">
          <x14:formula1>
            <xm:f>'Network Jack'!$S$2:$S$5</xm:f>
          </x14:formula1>
          <xm:sqref>I2:I3</xm:sqref>
        </x14:dataValidation>
        <x14:dataValidation type="list" allowBlank="1" showInputMessage="1" showErrorMessage="1" xr:uid="{64CB8BF9-D554-43EE-9A9F-1D3B2D371D41}">
          <x14:formula1>
            <xm:f>'Maintainable Equipment'!$L$2:$L$3</xm:f>
          </x14:formula1>
          <xm:sqref>K2:K3 E2:E3</xm:sqref>
        </x14:dataValidation>
        <x14:dataValidation type="list" allowBlank="1" showInputMessage="1" showErrorMessage="1" xr:uid="{C755059B-DE7C-4E17-9CC3-712FC2698D49}">
          <x14:formula1>
            <xm:f>Roofing!$D$2:$D$4</xm:f>
          </x14:formula1>
          <xm:sqref>Q2:R3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">
    <tabColor rgb="FFFF0000"/>
    <pageSetUpPr fitToPage="1"/>
  </sheetPr>
  <dimension ref="A1:B176"/>
  <sheetViews>
    <sheetView topLeftCell="A133" workbookViewId="0">
      <selection activeCell="A2" sqref="A2:A176"/>
    </sheetView>
  </sheetViews>
  <sheetFormatPr defaultRowHeight="15"/>
  <cols>
    <col min="1" max="2" width="28" bestFit="1" customWidth="1"/>
    <col min="3" max="3" width="3" customWidth="1"/>
  </cols>
  <sheetData>
    <row r="1" spans="1:2">
      <c r="A1" t="s">
        <v>15</v>
      </c>
      <c r="B1" t="s">
        <v>16</v>
      </c>
    </row>
    <row r="2" spans="1:2">
      <c r="A2" s="1" t="s">
        <v>17</v>
      </c>
      <c r="B2" t="str">
        <f>IFERROR(VLOOKUP(Table3[[#This Row],[Attribute List]],#REF!, 1, FALSE),"No Match")</f>
        <v>No Match</v>
      </c>
    </row>
    <row r="3" spans="1:2">
      <c r="A3" s="1" t="s">
        <v>18</v>
      </c>
      <c r="B3" t="str">
        <f>IFERROR(VLOOKUP(Table3[[#This Row],[Attribute List]],#REF!, 1, FALSE),"No Match")</f>
        <v>No Match</v>
      </c>
    </row>
    <row r="4" spans="1:2">
      <c r="A4" s="1" t="s">
        <v>19</v>
      </c>
      <c r="B4" t="str">
        <f>IFERROR(VLOOKUP(Table3[[#This Row],[Attribute List]],#REF!, 1, FALSE),"No Match")</f>
        <v>No Match</v>
      </c>
    </row>
    <row r="5" spans="1:2">
      <c r="A5" s="1" t="s">
        <v>20</v>
      </c>
      <c r="B5" t="str">
        <f>IFERROR(VLOOKUP(Table3[[#This Row],[Attribute List]],#REF!, 1, FALSE),"No Match")</f>
        <v>No Match</v>
      </c>
    </row>
    <row r="6" spans="1:2">
      <c r="A6" s="1" t="s">
        <v>21</v>
      </c>
      <c r="B6" t="str">
        <f>IFERROR(VLOOKUP(Table3[[#This Row],[Attribute List]],#REF!, 1, FALSE),"No Match")</f>
        <v>No Match</v>
      </c>
    </row>
    <row r="7" spans="1:2">
      <c r="A7" s="1" t="s">
        <v>22</v>
      </c>
      <c r="B7" t="str">
        <f>IFERROR(VLOOKUP(Table3[[#This Row],[Attribute List]],#REF!, 1, FALSE),"No Match")</f>
        <v>No Match</v>
      </c>
    </row>
    <row r="8" spans="1:2">
      <c r="A8" s="1" t="s">
        <v>23</v>
      </c>
      <c r="B8" t="str">
        <f>IFERROR(VLOOKUP(Table3[[#This Row],[Attribute List]],#REF!, 1, FALSE),"No Match")</f>
        <v>No Match</v>
      </c>
    </row>
    <row r="9" spans="1:2">
      <c r="A9" s="1" t="s">
        <v>24</v>
      </c>
      <c r="B9" t="str">
        <f>IFERROR(VLOOKUP(Table3[[#This Row],[Attribute List]],#REF!, 1, FALSE),"No Match")</f>
        <v>No Match</v>
      </c>
    </row>
    <row r="10" spans="1:2">
      <c r="A10" s="1" t="s">
        <v>25</v>
      </c>
      <c r="B10" t="str">
        <f>IFERROR(VLOOKUP(Table3[[#This Row],[Attribute List]],#REF!, 1, FALSE),"No Match")</f>
        <v>No Match</v>
      </c>
    </row>
    <row r="11" spans="1:2">
      <c r="A11" s="1" t="s">
        <v>26</v>
      </c>
      <c r="B11" t="str">
        <f>IFERROR(VLOOKUP(Table3[[#This Row],[Attribute List]],#REF!, 1, FALSE),"No Match")</f>
        <v>No Match</v>
      </c>
    </row>
    <row r="12" spans="1:2">
      <c r="A12" s="1" t="s">
        <v>27</v>
      </c>
      <c r="B12" t="str">
        <f>IFERROR(VLOOKUP(Table3[[#This Row],[Attribute List]],#REF!, 1, FALSE),"No Match")</f>
        <v>No Match</v>
      </c>
    </row>
    <row r="13" spans="1:2">
      <c r="A13" s="1" t="s">
        <v>28</v>
      </c>
      <c r="B13" t="str">
        <f>IFERROR(VLOOKUP(Table3[[#This Row],[Attribute List]],#REF!, 1, FALSE),"No Match")</f>
        <v>No Match</v>
      </c>
    </row>
    <row r="14" spans="1:2">
      <c r="A14" s="1" t="s">
        <v>29</v>
      </c>
      <c r="B14" t="str">
        <f>IFERROR(VLOOKUP(Table3[[#This Row],[Attribute List]],#REF!, 1, FALSE),"No Match")</f>
        <v>No Match</v>
      </c>
    </row>
    <row r="15" spans="1:2">
      <c r="A15" s="1" t="s">
        <v>30</v>
      </c>
      <c r="B15" t="str">
        <f>IFERROR(VLOOKUP(Table3[[#This Row],[Attribute List]],#REF!, 1, FALSE),"No Match")</f>
        <v>No Match</v>
      </c>
    </row>
    <row r="16" spans="1:2">
      <c r="A16" s="1" t="s">
        <v>31</v>
      </c>
      <c r="B16" t="str">
        <f>IFERROR(VLOOKUP(Table3[[#This Row],[Attribute List]],#REF!, 1, FALSE),"No Match")</f>
        <v>No Match</v>
      </c>
    </row>
    <row r="17" spans="1:2">
      <c r="A17" s="1" t="s">
        <v>32</v>
      </c>
      <c r="B17" t="str">
        <f>IFERROR(VLOOKUP(Table3[[#This Row],[Attribute List]],#REF!, 1, FALSE),"No Match")</f>
        <v>No Match</v>
      </c>
    </row>
    <row r="18" spans="1:2">
      <c r="A18" s="1" t="s">
        <v>33</v>
      </c>
      <c r="B18" t="str">
        <f>IFERROR(VLOOKUP(Table3[[#This Row],[Attribute List]],#REF!, 1, FALSE),"No Match")</f>
        <v>No Match</v>
      </c>
    </row>
    <row r="19" spans="1:2">
      <c r="A19" s="1" t="s">
        <v>34</v>
      </c>
      <c r="B19" t="str">
        <f>IFERROR(VLOOKUP(Table3[[#This Row],[Attribute List]],#REF!, 1, FALSE),"No Match")</f>
        <v>No Match</v>
      </c>
    </row>
    <row r="20" spans="1:2">
      <c r="A20" s="1" t="s">
        <v>35</v>
      </c>
      <c r="B20" t="str">
        <f>IFERROR(VLOOKUP(Table3[[#This Row],[Attribute List]],#REF!, 1, FALSE),"No Match")</f>
        <v>No Match</v>
      </c>
    </row>
    <row r="21" spans="1:2">
      <c r="A21" s="1" t="s">
        <v>36</v>
      </c>
      <c r="B21" t="str">
        <f>IFERROR(VLOOKUP(Table3[[#This Row],[Attribute List]],#REF!, 1, FALSE),"No Match")</f>
        <v>No Match</v>
      </c>
    </row>
    <row r="22" spans="1:2">
      <c r="A22" s="1" t="s">
        <v>37</v>
      </c>
      <c r="B22" t="str">
        <f>IFERROR(VLOOKUP(Table3[[#This Row],[Attribute List]],#REF!, 1, FALSE),"No Match")</f>
        <v>No Match</v>
      </c>
    </row>
    <row r="23" spans="1:2">
      <c r="A23" s="1" t="s">
        <v>38</v>
      </c>
      <c r="B23" t="str">
        <f>IFERROR(VLOOKUP(Table3[[#This Row],[Attribute List]],#REF!, 1, FALSE),"No Match")</f>
        <v>No Match</v>
      </c>
    </row>
    <row r="24" spans="1:2">
      <c r="A24" s="1" t="s">
        <v>39</v>
      </c>
      <c r="B24" t="str">
        <f>IFERROR(VLOOKUP(Table3[[#This Row],[Attribute List]],#REF!, 1, FALSE),"No Match")</f>
        <v>No Match</v>
      </c>
    </row>
    <row r="25" spans="1:2">
      <c r="A25" s="1" t="s">
        <v>40</v>
      </c>
      <c r="B25" t="str">
        <f>IFERROR(VLOOKUP(Table3[[#This Row],[Attribute List]],#REF!, 1, FALSE),"No Match")</f>
        <v>No Match</v>
      </c>
    </row>
    <row r="26" spans="1:2">
      <c r="A26" s="1" t="s">
        <v>41</v>
      </c>
      <c r="B26" t="str">
        <f>IFERROR(VLOOKUP(Table3[[#This Row],[Attribute List]],#REF!, 1, FALSE),"No Match")</f>
        <v>No Match</v>
      </c>
    </row>
    <row r="27" spans="1:2">
      <c r="A27" s="1" t="s">
        <v>42</v>
      </c>
      <c r="B27" t="str">
        <f>IFERROR(VLOOKUP(Table3[[#This Row],[Attribute List]],#REF!, 1, FALSE),"No Match")</f>
        <v>No Match</v>
      </c>
    </row>
    <row r="28" spans="1:2">
      <c r="A28" s="1" t="s">
        <v>43</v>
      </c>
      <c r="B28" t="str">
        <f>IFERROR(VLOOKUP(Table3[[#This Row],[Attribute List]],#REF!, 1, FALSE),"No Match")</f>
        <v>No Match</v>
      </c>
    </row>
    <row r="29" spans="1:2">
      <c r="A29" s="1" t="s">
        <v>44</v>
      </c>
      <c r="B29" t="str">
        <f>IFERROR(VLOOKUP(Table3[[#This Row],[Attribute List]],#REF!, 1, FALSE),"No Match")</f>
        <v>No Match</v>
      </c>
    </row>
    <row r="30" spans="1:2">
      <c r="A30" s="1" t="s">
        <v>45</v>
      </c>
      <c r="B30" t="str">
        <f>IFERROR(VLOOKUP(Table3[[#This Row],[Attribute List]],#REF!, 1, FALSE),"No Match")</f>
        <v>No Match</v>
      </c>
    </row>
    <row r="31" spans="1:2">
      <c r="A31" s="1" t="s">
        <v>46</v>
      </c>
      <c r="B31" t="str">
        <f>IFERROR(VLOOKUP(Table3[[#This Row],[Attribute List]],#REF!, 1, FALSE),"No Match")</f>
        <v>No Match</v>
      </c>
    </row>
    <row r="32" spans="1:2">
      <c r="A32" s="1" t="s">
        <v>47</v>
      </c>
      <c r="B32" t="str">
        <f>IFERROR(VLOOKUP(Table3[[#This Row],[Attribute List]],#REF!, 1, FALSE),"No Match")</f>
        <v>No Match</v>
      </c>
    </row>
    <row r="33" spans="1:2">
      <c r="A33" s="1" t="s">
        <v>48</v>
      </c>
      <c r="B33" t="str">
        <f>IFERROR(VLOOKUP(Table3[[#This Row],[Attribute List]],#REF!, 1, FALSE),"No Match")</f>
        <v>No Match</v>
      </c>
    </row>
    <row r="34" spans="1:2">
      <c r="A34" s="1" t="s">
        <v>49</v>
      </c>
      <c r="B34" t="str">
        <f>IFERROR(VLOOKUP(Table3[[#This Row],[Attribute List]],#REF!, 1, FALSE),"No Match")</f>
        <v>No Match</v>
      </c>
    </row>
    <row r="35" spans="1:2">
      <c r="A35" s="1" t="s">
        <v>50</v>
      </c>
      <c r="B35" t="str">
        <f>IFERROR(VLOOKUP(Table3[[#This Row],[Attribute List]],#REF!, 1, FALSE),"No Match")</f>
        <v>No Match</v>
      </c>
    </row>
    <row r="36" spans="1:2">
      <c r="A36" s="1" t="s">
        <v>51</v>
      </c>
      <c r="B36" t="str">
        <f>IFERROR(VLOOKUP(Table3[[#This Row],[Attribute List]],#REF!, 1, FALSE),"No Match")</f>
        <v>No Match</v>
      </c>
    </row>
    <row r="37" spans="1:2">
      <c r="A37" s="1" t="s">
        <v>52</v>
      </c>
      <c r="B37" t="str">
        <f>IFERROR(VLOOKUP(Table3[[#This Row],[Attribute List]],#REF!, 1, FALSE),"No Match")</f>
        <v>No Match</v>
      </c>
    </row>
    <row r="38" spans="1:2">
      <c r="A38" s="1" t="s">
        <v>53</v>
      </c>
      <c r="B38" t="str">
        <f>IFERROR(VLOOKUP(Table3[[#This Row],[Attribute List]],#REF!, 1, FALSE),"No Match")</f>
        <v>No Match</v>
      </c>
    </row>
    <row r="39" spans="1:2">
      <c r="A39" s="1" t="s">
        <v>54</v>
      </c>
      <c r="B39" t="str">
        <f>IFERROR(VLOOKUP(Table3[[#This Row],[Attribute List]],#REF!, 1, FALSE),"No Match")</f>
        <v>No Match</v>
      </c>
    </row>
    <row r="40" spans="1:2">
      <c r="A40" s="1" t="s">
        <v>55</v>
      </c>
      <c r="B40" t="str">
        <f>IFERROR(VLOOKUP(Table3[[#This Row],[Attribute List]],#REF!, 1, FALSE),"No Match")</f>
        <v>No Match</v>
      </c>
    </row>
    <row r="41" spans="1:2">
      <c r="A41" s="1" t="s">
        <v>56</v>
      </c>
      <c r="B41" t="str">
        <f>IFERROR(VLOOKUP(Table3[[#This Row],[Attribute List]],#REF!, 1, FALSE),"No Match")</f>
        <v>No Match</v>
      </c>
    </row>
    <row r="42" spans="1:2">
      <c r="A42" s="1" t="s">
        <v>57</v>
      </c>
      <c r="B42" t="str">
        <f>IFERROR(VLOOKUP(Table3[[#This Row],[Attribute List]],#REF!, 1, FALSE),"No Match")</f>
        <v>No Match</v>
      </c>
    </row>
    <row r="43" spans="1:2">
      <c r="A43" s="1" t="s">
        <v>58</v>
      </c>
      <c r="B43" t="str">
        <f>IFERROR(VLOOKUP(Table3[[#This Row],[Attribute List]],#REF!, 1, FALSE),"No Match")</f>
        <v>No Match</v>
      </c>
    </row>
    <row r="44" spans="1:2">
      <c r="A44" s="1" t="s">
        <v>59</v>
      </c>
      <c r="B44" t="str">
        <f>IFERROR(VLOOKUP(Table3[[#This Row],[Attribute List]],#REF!, 1, FALSE),"No Match")</f>
        <v>No Match</v>
      </c>
    </row>
    <row r="45" spans="1:2">
      <c r="A45" s="1" t="s">
        <v>60</v>
      </c>
      <c r="B45" t="str">
        <f>IFERROR(VLOOKUP(Table3[[#This Row],[Attribute List]],#REF!, 1, FALSE),"No Match")</f>
        <v>No Match</v>
      </c>
    </row>
    <row r="46" spans="1:2">
      <c r="A46" s="1" t="s">
        <v>61</v>
      </c>
      <c r="B46" t="str">
        <f>IFERROR(VLOOKUP(Table3[[#This Row],[Attribute List]],#REF!, 1, FALSE),"No Match")</f>
        <v>No Match</v>
      </c>
    </row>
    <row r="47" spans="1:2">
      <c r="A47" s="1" t="s">
        <v>62</v>
      </c>
      <c r="B47" t="str">
        <f>IFERROR(VLOOKUP(Table3[[#This Row],[Attribute List]],#REF!, 1, FALSE),"No Match")</f>
        <v>No Match</v>
      </c>
    </row>
    <row r="48" spans="1:2">
      <c r="A48" s="1" t="s">
        <v>63</v>
      </c>
      <c r="B48" t="str">
        <f>IFERROR(VLOOKUP(Table3[[#This Row],[Attribute List]],#REF!, 1, FALSE),"No Match")</f>
        <v>No Match</v>
      </c>
    </row>
    <row r="49" spans="1:2">
      <c r="A49" s="1" t="s">
        <v>64</v>
      </c>
      <c r="B49" t="str">
        <f>IFERROR(VLOOKUP(Table3[[#This Row],[Attribute List]],#REF!, 1, FALSE),"No Match")</f>
        <v>No Match</v>
      </c>
    </row>
    <row r="50" spans="1:2">
      <c r="A50" s="1" t="s">
        <v>65</v>
      </c>
      <c r="B50" t="str">
        <f>IFERROR(VLOOKUP(Table3[[#This Row],[Attribute List]],#REF!, 1, FALSE),"No Match")</f>
        <v>No Match</v>
      </c>
    </row>
    <row r="51" spans="1:2">
      <c r="A51" s="1" t="s">
        <v>66</v>
      </c>
      <c r="B51" t="str">
        <f>IFERROR(VLOOKUP(Table3[[#This Row],[Attribute List]],#REF!, 1, FALSE),"No Match")</f>
        <v>No Match</v>
      </c>
    </row>
    <row r="52" spans="1:2">
      <c r="A52" s="1" t="s">
        <v>67</v>
      </c>
      <c r="B52" t="str">
        <f>IFERROR(VLOOKUP(Table3[[#This Row],[Attribute List]],#REF!, 1, FALSE),"No Match")</f>
        <v>No Match</v>
      </c>
    </row>
    <row r="53" spans="1:2">
      <c r="A53" s="1" t="s">
        <v>68</v>
      </c>
      <c r="B53" t="str">
        <f>IFERROR(VLOOKUP(Table3[[#This Row],[Attribute List]],#REF!, 1, FALSE),"No Match")</f>
        <v>No Match</v>
      </c>
    </row>
    <row r="54" spans="1:2">
      <c r="A54" s="1" t="s">
        <v>69</v>
      </c>
      <c r="B54" t="str">
        <f>IFERROR(VLOOKUP(Table3[[#This Row],[Attribute List]],#REF!, 1, FALSE),"No Match")</f>
        <v>No Match</v>
      </c>
    </row>
    <row r="55" spans="1:2">
      <c r="A55" s="1" t="s">
        <v>70</v>
      </c>
      <c r="B55" t="str">
        <f>IFERROR(VLOOKUP(Table3[[#This Row],[Attribute List]],#REF!, 1, FALSE),"No Match")</f>
        <v>No Match</v>
      </c>
    </row>
    <row r="56" spans="1:2">
      <c r="A56" s="1" t="s">
        <v>71</v>
      </c>
      <c r="B56" t="str">
        <f>IFERROR(VLOOKUP(Table3[[#This Row],[Attribute List]],#REF!, 1, FALSE),"No Match")</f>
        <v>No Match</v>
      </c>
    </row>
    <row r="57" spans="1:2">
      <c r="A57" s="1" t="s">
        <v>72</v>
      </c>
      <c r="B57" t="str">
        <f>IFERROR(VLOOKUP(Table3[[#This Row],[Attribute List]],#REF!, 1, FALSE),"No Match")</f>
        <v>No Match</v>
      </c>
    </row>
    <row r="58" spans="1:2">
      <c r="A58" s="1" t="s">
        <v>73</v>
      </c>
      <c r="B58" t="str">
        <f>IFERROR(VLOOKUP(Table3[[#This Row],[Attribute List]],#REF!, 1, FALSE),"No Match")</f>
        <v>No Match</v>
      </c>
    </row>
    <row r="59" spans="1:2">
      <c r="A59" s="1" t="s">
        <v>74</v>
      </c>
      <c r="B59" t="str">
        <f>IFERROR(VLOOKUP(Table3[[#This Row],[Attribute List]],#REF!, 1, FALSE),"No Match")</f>
        <v>No Match</v>
      </c>
    </row>
    <row r="60" spans="1:2">
      <c r="A60" s="1" t="s">
        <v>75</v>
      </c>
      <c r="B60" t="str">
        <f>IFERROR(VLOOKUP(Table3[[#This Row],[Attribute List]],#REF!, 1, FALSE),"No Match")</f>
        <v>No Match</v>
      </c>
    </row>
    <row r="61" spans="1:2">
      <c r="A61" s="1" t="s">
        <v>76</v>
      </c>
      <c r="B61" t="str">
        <f>IFERROR(VLOOKUP(Table3[[#This Row],[Attribute List]],#REF!, 1, FALSE),"No Match")</f>
        <v>No Match</v>
      </c>
    </row>
    <row r="62" spans="1:2">
      <c r="A62" s="1" t="s">
        <v>77</v>
      </c>
      <c r="B62" t="str">
        <f>IFERROR(VLOOKUP(Table3[[#This Row],[Attribute List]],#REF!, 1, FALSE),"No Match")</f>
        <v>No Match</v>
      </c>
    </row>
    <row r="63" spans="1:2">
      <c r="A63" s="1" t="s">
        <v>78</v>
      </c>
      <c r="B63" t="str">
        <f>IFERROR(VLOOKUP(Table3[[#This Row],[Attribute List]],#REF!, 1, FALSE),"No Match")</f>
        <v>No Match</v>
      </c>
    </row>
    <row r="64" spans="1:2">
      <c r="A64" s="1" t="s">
        <v>79</v>
      </c>
      <c r="B64" t="str">
        <f>IFERROR(VLOOKUP(Table3[[#This Row],[Attribute List]],#REF!, 1, FALSE),"No Match")</f>
        <v>No Match</v>
      </c>
    </row>
    <row r="65" spans="1:2">
      <c r="A65" s="1" t="s">
        <v>80</v>
      </c>
      <c r="B65" t="str">
        <f>IFERROR(VLOOKUP(Table3[[#This Row],[Attribute List]],#REF!, 1, FALSE),"No Match")</f>
        <v>No Match</v>
      </c>
    </row>
    <row r="66" spans="1:2">
      <c r="A66" s="1" t="s">
        <v>81</v>
      </c>
      <c r="B66" t="str">
        <f>IFERROR(VLOOKUP(Table3[[#This Row],[Attribute List]],#REF!, 1, FALSE),"No Match")</f>
        <v>No Match</v>
      </c>
    </row>
    <row r="67" spans="1:2">
      <c r="A67" s="1" t="s">
        <v>82</v>
      </c>
      <c r="B67" t="str">
        <f>IFERROR(VLOOKUP(Table3[[#This Row],[Attribute List]],#REF!, 1, FALSE),"No Match")</f>
        <v>No Match</v>
      </c>
    </row>
    <row r="68" spans="1:2">
      <c r="A68" s="1" t="s">
        <v>83</v>
      </c>
      <c r="B68" t="str">
        <f>IFERROR(VLOOKUP(Table3[[#This Row],[Attribute List]],#REF!, 1, FALSE),"No Match")</f>
        <v>No Match</v>
      </c>
    </row>
    <row r="69" spans="1:2">
      <c r="A69" s="1" t="s">
        <v>84</v>
      </c>
      <c r="B69" t="str">
        <f>IFERROR(VLOOKUP(Table3[[#This Row],[Attribute List]],#REF!, 1, FALSE),"No Match")</f>
        <v>No Match</v>
      </c>
    </row>
    <row r="70" spans="1:2">
      <c r="A70" s="1" t="s">
        <v>85</v>
      </c>
      <c r="B70" t="str">
        <f>IFERROR(VLOOKUP(Table3[[#This Row],[Attribute List]],#REF!, 1, FALSE),"No Match")</f>
        <v>No Match</v>
      </c>
    </row>
    <row r="71" spans="1:2">
      <c r="A71" s="1" t="s">
        <v>86</v>
      </c>
      <c r="B71" t="str">
        <f>IFERROR(VLOOKUP(Table3[[#This Row],[Attribute List]],#REF!, 1, FALSE),"No Match")</f>
        <v>No Match</v>
      </c>
    </row>
    <row r="72" spans="1:2">
      <c r="A72" s="1" t="s">
        <v>87</v>
      </c>
      <c r="B72" t="str">
        <f>IFERROR(VLOOKUP(Table3[[#This Row],[Attribute List]],#REF!, 1, FALSE),"No Match")</f>
        <v>No Match</v>
      </c>
    </row>
    <row r="73" spans="1:2">
      <c r="A73" s="1" t="s">
        <v>88</v>
      </c>
      <c r="B73" t="str">
        <f>IFERROR(VLOOKUP(Table3[[#This Row],[Attribute List]],#REF!, 1, FALSE),"No Match")</f>
        <v>No Match</v>
      </c>
    </row>
    <row r="74" spans="1:2">
      <c r="A74" s="1" t="s">
        <v>89</v>
      </c>
      <c r="B74" t="str">
        <f>IFERROR(VLOOKUP(Table3[[#This Row],[Attribute List]],#REF!, 1, FALSE),"No Match")</f>
        <v>No Match</v>
      </c>
    </row>
    <row r="75" spans="1:2">
      <c r="A75" s="1" t="s">
        <v>90</v>
      </c>
      <c r="B75" t="str">
        <f>IFERROR(VLOOKUP(Table3[[#This Row],[Attribute List]],#REF!, 1, FALSE),"No Match")</f>
        <v>No Match</v>
      </c>
    </row>
    <row r="76" spans="1:2">
      <c r="A76" s="1" t="s">
        <v>91</v>
      </c>
      <c r="B76" t="str">
        <f>IFERROR(VLOOKUP(Table3[[#This Row],[Attribute List]],#REF!, 1, FALSE),"No Match")</f>
        <v>No Match</v>
      </c>
    </row>
    <row r="77" spans="1:2">
      <c r="A77" s="1" t="s">
        <v>92</v>
      </c>
      <c r="B77" t="str">
        <f>IFERROR(VLOOKUP(Table3[[#This Row],[Attribute List]],#REF!, 1, FALSE),"No Match")</f>
        <v>No Match</v>
      </c>
    </row>
    <row r="78" spans="1:2">
      <c r="A78" s="1" t="s">
        <v>93</v>
      </c>
      <c r="B78" t="str">
        <f>IFERROR(VLOOKUP(Table3[[#This Row],[Attribute List]],#REF!, 1, FALSE),"No Match")</f>
        <v>No Match</v>
      </c>
    </row>
    <row r="79" spans="1:2">
      <c r="A79" s="1" t="s">
        <v>94</v>
      </c>
      <c r="B79" t="str">
        <f>IFERROR(VLOOKUP(Table3[[#This Row],[Attribute List]],#REF!, 1, FALSE),"No Match")</f>
        <v>No Match</v>
      </c>
    </row>
    <row r="80" spans="1:2">
      <c r="A80" s="1" t="s">
        <v>95</v>
      </c>
      <c r="B80" t="str">
        <f>IFERROR(VLOOKUP(Table3[[#This Row],[Attribute List]],#REF!, 1, FALSE),"No Match")</f>
        <v>No Match</v>
      </c>
    </row>
    <row r="81" spans="1:2">
      <c r="A81" s="1" t="s">
        <v>96</v>
      </c>
      <c r="B81" t="str">
        <f>IFERROR(VLOOKUP(Table3[[#This Row],[Attribute List]],#REF!, 1, FALSE),"No Match")</f>
        <v>No Match</v>
      </c>
    </row>
    <row r="82" spans="1:2">
      <c r="A82" s="1" t="s">
        <v>97</v>
      </c>
      <c r="B82" t="str">
        <f>IFERROR(VLOOKUP(Table3[[#This Row],[Attribute List]],#REF!, 1, FALSE),"No Match")</f>
        <v>No Match</v>
      </c>
    </row>
    <row r="83" spans="1:2">
      <c r="A83" s="1" t="s">
        <v>98</v>
      </c>
      <c r="B83" t="str">
        <f>IFERROR(VLOOKUP(Table3[[#This Row],[Attribute List]],#REF!, 1, FALSE),"No Match")</f>
        <v>No Match</v>
      </c>
    </row>
    <row r="84" spans="1:2">
      <c r="A84" s="1" t="s">
        <v>99</v>
      </c>
      <c r="B84" t="str">
        <f>IFERROR(VLOOKUP(Table3[[#This Row],[Attribute List]],#REF!, 1, FALSE),"No Match")</f>
        <v>No Match</v>
      </c>
    </row>
    <row r="85" spans="1:2">
      <c r="A85" s="1" t="s">
        <v>100</v>
      </c>
      <c r="B85" t="str">
        <f>IFERROR(VLOOKUP(Table3[[#This Row],[Attribute List]],#REF!, 1, FALSE),"No Match")</f>
        <v>No Match</v>
      </c>
    </row>
    <row r="86" spans="1:2">
      <c r="A86" s="1" t="s">
        <v>101</v>
      </c>
      <c r="B86" t="str">
        <f>IFERROR(VLOOKUP(Table3[[#This Row],[Attribute List]],#REF!, 1, FALSE),"No Match")</f>
        <v>No Match</v>
      </c>
    </row>
    <row r="87" spans="1:2">
      <c r="A87" s="1" t="s">
        <v>102</v>
      </c>
      <c r="B87" t="str">
        <f>IFERROR(VLOOKUP(Table3[[#This Row],[Attribute List]],#REF!, 1, FALSE),"No Match")</f>
        <v>No Match</v>
      </c>
    </row>
    <row r="88" spans="1:2">
      <c r="A88" s="1" t="s">
        <v>103</v>
      </c>
      <c r="B88" t="str">
        <f>IFERROR(VLOOKUP(Table3[[#This Row],[Attribute List]],#REF!, 1, FALSE),"No Match")</f>
        <v>No Match</v>
      </c>
    </row>
    <row r="89" spans="1:2">
      <c r="A89" s="1" t="s">
        <v>104</v>
      </c>
      <c r="B89" t="str">
        <f>IFERROR(VLOOKUP(Table3[[#This Row],[Attribute List]],#REF!, 1, FALSE),"No Match")</f>
        <v>No Match</v>
      </c>
    </row>
    <row r="90" spans="1:2">
      <c r="A90" s="1" t="s">
        <v>105</v>
      </c>
      <c r="B90" t="str">
        <f>IFERROR(VLOOKUP(Table3[[#This Row],[Attribute List]],#REF!, 1, FALSE),"No Match")</f>
        <v>No Match</v>
      </c>
    </row>
    <row r="91" spans="1:2">
      <c r="A91" s="1" t="s">
        <v>106</v>
      </c>
      <c r="B91" t="str">
        <f>IFERROR(VLOOKUP(Table3[[#This Row],[Attribute List]],#REF!, 1, FALSE),"No Match")</f>
        <v>No Match</v>
      </c>
    </row>
    <row r="92" spans="1:2">
      <c r="A92" s="1" t="s">
        <v>107</v>
      </c>
      <c r="B92" t="str">
        <f>IFERROR(VLOOKUP(Table3[[#This Row],[Attribute List]],#REF!, 1, FALSE),"No Match")</f>
        <v>No Match</v>
      </c>
    </row>
    <row r="93" spans="1:2">
      <c r="A93" s="1" t="s">
        <v>108</v>
      </c>
      <c r="B93" t="str">
        <f>IFERROR(VLOOKUP(Table3[[#This Row],[Attribute List]],#REF!, 1, FALSE),"No Match")</f>
        <v>No Match</v>
      </c>
    </row>
    <row r="94" spans="1:2">
      <c r="A94" s="1" t="s">
        <v>109</v>
      </c>
      <c r="B94" t="str">
        <f>IFERROR(VLOOKUP(Table3[[#This Row],[Attribute List]],#REF!, 1, FALSE),"No Match")</f>
        <v>No Match</v>
      </c>
    </row>
    <row r="95" spans="1:2">
      <c r="A95" s="1" t="s">
        <v>110</v>
      </c>
      <c r="B95" t="str">
        <f>IFERROR(VLOOKUP(Table3[[#This Row],[Attribute List]],#REF!, 1, FALSE),"No Match")</f>
        <v>No Match</v>
      </c>
    </row>
    <row r="96" spans="1:2">
      <c r="A96" s="1" t="s">
        <v>111</v>
      </c>
      <c r="B96" t="str">
        <f>IFERROR(VLOOKUP(Table3[[#This Row],[Attribute List]],#REF!, 1, FALSE),"No Match")</f>
        <v>No Match</v>
      </c>
    </row>
    <row r="97" spans="1:2">
      <c r="A97" s="1" t="s">
        <v>112</v>
      </c>
      <c r="B97" t="str">
        <f>IFERROR(VLOOKUP(Table3[[#This Row],[Attribute List]],#REF!, 1, FALSE),"No Match")</f>
        <v>No Match</v>
      </c>
    </row>
    <row r="98" spans="1:2">
      <c r="A98" s="1" t="s">
        <v>113</v>
      </c>
      <c r="B98" t="str">
        <f>IFERROR(VLOOKUP(Table3[[#This Row],[Attribute List]],#REF!, 1, FALSE),"No Match")</f>
        <v>No Match</v>
      </c>
    </row>
    <row r="99" spans="1:2">
      <c r="A99" s="1" t="s">
        <v>114</v>
      </c>
      <c r="B99" t="str">
        <f>IFERROR(VLOOKUP(Table3[[#This Row],[Attribute List]],#REF!, 1, FALSE),"No Match")</f>
        <v>No Match</v>
      </c>
    </row>
    <row r="100" spans="1:2">
      <c r="A100" s="1" t="s">
        <v>115</v>
      </c>
      <c r="B100" t="str">
        <f>IFERROR(VLOOKUP(Table3[[#This Row],[Attribute List]],#REF!, 1, FALSE),"No Match")</f>
        <v>No Match</v>
      </c>
    </row>
    <row r="101" spans="1:2">
      <c r="A101" s="1" t="s">
        <v>116</v>
      </c>
      <c r="B101" t="str">
        <f>IFERROR(VLOOKUP(Table3[[#This Row],[Attribute List]],#REF!, 1, FALSE),"No Match")</f>
        <v>No Match</v>
      </c>
    </row>
    <row r="102" spans="1:2">
      <c r="A102" s="1" t="s">
        <v>117</v>
      </c>
      <c r="B102" t="str">
        <f>IFERROR(VLOOKUP(Table3[[#This Row],[Attribute List]],#REF!, 1, FALSE),"No Match")</f>
        <v>No Match</v>
      </c>
    </row>
    <row r="103" spans="1:2">
      <c r="A103" s="1" t="s">
        <v>118</v>
      </c>
      <c r="B103" t="str">
        <f>IFERROR(VLOOKUP(Table3[[#This Row],[Attribute List]],#REF!, 1, FALSE),"No Match")</f>
        <v>No Match</v>
      </c>
    </row>
    <row r="104" spans="1:2">
      <c r="A104" s="1" t="s">
        <v>119</v>
      </c>
      <c r="B104" t="str">
        <f>IFERROR(VLOOKUP(Table3[[#This Row],[Attribute List]],#REF!, 1, FALSE),"No Match")</f>
        <v>No Match</v>
      </c>
    </row>
    <row r="105" spans="1:2">
      <c r="A105" s="1" t="s">
        <v>120</v>
      </c>
      <c r="B105" t="str">
        <f>IFERROR(VLOOKUP(Table3[[#This Row],[Attribute List]],#REF!, 1, FALSE),"No Match")</f>
        <v>No Match</v>
      </c>
    </row>
    <row r="106" spans="1:2">
      <c r="A106" s="1" t="s">
        <v>121</v>
      </c>
      <c r="B106" t="str">
        <f>IFERROR(VLOOKUP(Table3[[#This Row],[Attribute List]],#REF!, 1, FALSE),"No Match")</f>
        <v>No Match</v>
      </c>
    </row>
    <row r="107" spans="1:2">
      <c r="A107" s="1" t="s">
        <v>122</v>
      </c>
      <c r="B107" t="str">
        <f>IFERROR(VLOOKUP(Table3[[#This Row],[Attribute List]],#REF!, 1, FALSE),"No Match")</f>
        <v>No Match</v>
      </c>
    </row>
    <row r="108" spans="1:2">
      <c r="A108" s="1" t="s">
        <v>123</v>
      </c>
      <c r="B108" t="str">
        <f>IFERROR(VLOOKUP(Table3[[#This Row],[Attribute List]],#REF!, 1, FALSE),"No Match")</f>
        <v>No Match</v>
      </c>
    </row>
    <row r="109" spans="1:2">
      <c r="A109" s="1" t="s">
        <v>124</v>
      </c>
      <c r="B109" t="str">
        <f>IFERROR(VLOOKUP(Table3[[#This Row],[Attribute List]],#REF!, 1, FALSE),"No Match")</f>
        <v>No Match</v>
      </c>
    </row>
    <row r="110" spans="1:2">
      <c r="A110" s="1" t="s">
        <v>125</v>
      </c>
      <c r="B110" t="str">
        <f>IFERROR(VLOOKUP(Table3[[#This Row],[Attribute List]],#REF!, 1, FALSE),"No Match")</f>
        <v>No Match</v>
      </c>
    </row>
    <row r="111" spans="1:2">
      <c r="A111" s="1" t="s">
        <v>126</v>
      </c>
      <c r="B111" t="str">
        <f>IFERROR(VLOOKUP(Table3[[#This Row],[Attribute List]],#REF!, 1, FALSE),"No Match")</f>
        <v>No Match</v>
      </c>
    </row>
    <row r="112" spans="1:2">
      <c r="A112" s="1" t="s">
        <v>127</v>
      </c>
      <c r="B112" t="str">
        <f>IFERROR(VLOOKUP(Table3[[#This Row],[Attribute List]],#REF!, 1, FALSE),"No Match")</f>
        <v>No Match</v>
      </c>
    </row>
    <row r="113" spans="1:2">
      <c r="A113" s="1" t="s">
        <v>128</v>
      </c>
      <c r="B113" t="str">
        <f>IFERROR(VLOOKUP(Table3[[#This Row],[Attribute List]],#REF!, 1, FALSE),"No Match")</f>
        <v>No Match</v>
      </c>
    </row>
    <row r="114" spans="1:2">
      <c r="A114" s="1" t="s">
        <v>129</v>
      </c>
      <c r="B114" t="str">
        <f>IFERROR(VLOOKUP(Table3[[#This Row],[Attribute List]],#REF!, 1, FALSE),"No Match")</f>
        <v>No Match</v>
      </c>
    </row>
    <row r="115" spans="1:2">
      <c r="A115" s="1" t="s">
        <v>130</v>
      </c>
      <c r="B115" t="str">
        <f>IFERROR(VLOOKUP(Table3[[#This Row],[Attribute List]],#REF!, 1, FALSE),"No Match")</f>
        <v>No Match</v>
      </c>
    </row>
    <row r="116" spans="1:2">
      <c r="A116" s="1" t="s">
        <v>131</v>
      </c>
      <c r="B116" t="str">
        <f>IFERROR(VLOOKUP(Table3[[#This Row],[Attribute List]],#REF!, 1, FALSE),"No Match")</f>
        <v>No Match</v>
      </c>
    </row>
    <row r="117" spans="1:2">
      <c r="A117" s="1" t="s">
        <v>132</v>
      </c>
      <c r="B117" t="str">
        <f>IFERROR(VLOOKUP(Table3[[#This Row],[Attribute List]],#REF!, 1, FALSE),"No Match")</f>
        <v>No Match</v>
      </c>
    </row>
    <row r="118" spans="1:2">
      <c r="A118" s="1" t="s">
        <v>133</v>
      </c>
      <c r="B118" t="str">
        <f>IFERROR(VLOOKUP(Table3[[#This Row],[Attribute List]],#REF!, 1, FALSE),"No Match")</f>
        <v>No Match</v>
      </c>
    </row>
    <row r="119" spans="1:2">
      <c r="A119" s="1" t="s">
        <v>134</v>
      </c>
      <c r="B119" t="str">
        <f>IFERROR(VLOOKUP(Table3[[#This Row],[Attribute List]],#REF!, 1, FALSE),"No Match")</f>
        <v>No Match</v>
      </c>
    </row>
    <row r="120" spans="1:2">
      <c r="A120" s="1" t="s">
        <v>135</v>
      </c>
      <c r="B120" t="str">
        <f>IFERROR(VLOOKUP(Table3[[#This Row],[Attribute List]],#REF!, 1, FALSE),"No Match")</f>
        <v>No Match</v>
      </c>
    </row>
    <row r="121" spans="1:2">
      <c r="A121" s="1" t="s">
        <v>136</v>
      </c>
      <c r="B121" t="str">
        <f>IFERROR(VLOOKUP(Table3[[#This Row],[Attribute List]],#REF!, 1, FALSE),"No Match")</f>
        <v>No Match</v>
      </c>
    </row>
    <row r="122" spans="1:2">
      <c r="A122" s="1" t="s">
        <v>137</v>
      </c>
      <c r="B122" t="str">
        <f>IFERROR(VLOOKUP(Table3[[#This Row],[Attribute List]],#REF!, 1, FALSE),"No Match")</f>
        <v>No Match</v>
      </c>
    </row>
    <row r="123" spans="1:2">
      <c r="A123" s="1" t="s">
        <v>138</v>
      </c>
      <c r="B123" t="str">
        <f>IFERROR(VLOOKUP(Table3[[#This Row],[Attribute List]],#REF!, 1, FALSE),"No Match")</f>
        <v>No Match</v>
      </c>
    </row>
    <row r="124" spans="1:2">
      <c r="A124" s="1" t="s">
        <v>139</v>
      </c>
      <c r="B124" t="str">
        <f>IFERROR(VLOOKUP(Table3[[#This Row],[Attribute List]],#REF!, 1, FALSE),"No Match")</f>
        <v>No Match</v>
      </c>
    </row>
    <row r="125" spans="1:2">
      <c r="A125" s="1" t="s">
        <v>140</v>
      </c>
      <c r="B125" t="str">
        <f>IFERROR(VLOOKUP(Table3[[#This Row],[Attribute List]],#REF!, 1, FALSE),"No Match")</f>
        <v>No Match</v>
      </c>
    </row>
    <row r="126" spans="1:2">
      <c r="A126" s="1" t="s">
        <v>141</v>
      </c>
      <c r="B126" t="str">
        <f>IFERROR(VLOOKUP(Table3[[#This Row],[Attribute List]],#REF!, 1, FALSE),"No Match")</f>
        <v>No Match</v>
      </c>
    </row>
    <row r="127" spans="1:2">
      <c r="A127" s="1" t="s">
        <v>142</v>
      </c>
      <c r="B127" t="str">
        <f>IFERROR(VLOOKUP(Table3[[#This Row],[Attribute List]],#REF!, 1, FALSE),"No Match")</f>
        <v>No Match</v>
      </c>
    </row>
    <row r="128" spans="1:2">
      <c r="A128" s="1" t="s">
        <v>143</v>
      </c>
      <c r="B128" t="str">
        <f>IFERROR(VLOOKUP(Table3[[#This Row],[Attribute List]],#REF!, 1, FALSE),"No Match")</f>
        <v>No Match</v>
      </c>
    </row>
    <row r="129" spans="1:2">
      <c r="A129" s="1" t="s">
        <v>144</v>
      </c>
      <c r="B129" t="str">
        <f>IFERROR(VLOOKUP(Table3[[#This Row],[Attribute List]],#REF!, 1, FALSE),"No Match")</f>
        <v>No Match</v>
      </c>
    </row>
    <row r="130" spans="1:2">
      <c r="A130" s="1" t="s">
        <v>145</v>
      </c>
      <c r="B130" t="str">
        <f>IFERROR(VLOOKUP(Table3[[#This Row],[Attribute List]],#REF!, 1, FALSE),"No Match")</f>
        <v>No Match</v>
      </c>
    </row>
    <row r="131" spans="1:2">
      <c r="A131" s="1" t="s">
        <v>146</v>
      </c>
      <c r="B131" t="str">
        <f>IFERROR(VLOOKUP(Table3[[#This Row],[Attribute List]],#REF!, 1, FALSE),"No Match")</f>
        <v>No Match</v>
      </c>
    </row>
    <row r="132" spans="1:2">
      <c r="A132" s="1" t="s">
        <v>147</v>
      </c>
      <c r="B132" t="str">
        <f>IFERROR(VLOOKUP(Table3[[#This Row],[Attribute List]],#REF!, 1, FALSE),"No Match")</f>
        <v>No Match</v>
      </c>
    </row>
    <row r="133" spans="1:2">
      <c r="A133" s="1" t="s">
        <v>148</v>
      </c>
      <c r="B133" t="str">
        <f>IFERROR(VLOOKUP(Table3[[#This Row],[Attribute List]],#REF!, 1, FALSE),"No Match")</f>
        <v>No Match</v>
      </c>
    </row>
    <row r="134" spans="1:2">
      <c r="A134" s="1" t="s">
        <v>149</v>
      </c>
      <c r="B134" t="str">
        <f>IFERROR(VLOOKUP(Table3[[#This Row],[Attribute List]],#REF!, 1, FALSE),"No Match")</f>
        <v>No Match</v>
      </c>
    </row>
    <row r="135" spans="1:2">
      <c r="A135" s="1" t="s">
        <v>150</v>
      </c>
      <c r="B135" t="str">
        <f>IFERROR(VLOOKUP(Table3[[#This Row],[Attribute List]],#REF!, 1, FALSE),"No Match")</f>
        <v>No Match</v>
      </c>
    </row>
    <row r="136" spans="1:2">
      <c r="A136" s="1" t="s">
        <v>151</v>
      </c>
      <c r="B136" t="str">
        <f>IFERROR(VLOOKUP(Table3[[#This Row],[Attribute List]],#REF!, 1, FALSE),"No Match")</f>
        <v>No Match</v>
      </c>
    </row>
    <row r="137" spans="1:2">
      <c r="A137" s="1" t="s">
        <v>152</v>
      </c>
      <c r="B137" t="str">
        <f>IFERROR(VLOOKUP(Table3[[#This Row],[Attribute List]],#REF!, 1, FALSE),"No Match")</f>
        <v>No Match</v>
      </c>
    </row>
    <row r="138" spans="1:2">
      <c r="A138" s="1" t="s">
        <v>153</v>
      </c>
      <c r="B138" t="str">
        <f>IFERROR(VLOOKUP(Table3[[#This Row],[Attribute List]],#REF!, 1, FALSE),"No Match")</f>
        <v>No Match</v>
      </c>
    </row>
    <row r="139" spans="1:2">
      <c r="A139" s="1" t="s">
        <v>154</v>
      </c>
      <c r="B139" t="str">
        <f>IFERROR(VLOOKUP(Table3[[#This Row],[Attribute List]],#REF!, 1, FALSE),"No Match")</f>
        <v>No Match</v>
      </c>
    </row>
    <row r="140" spans="1:2">
      <c r="A140" s="1" t="s">
        <v>155</v>
      </c>
      <c r="B140" t="str">
        <f>IFERROR(VLOOKUP(Table3[[#This Row],[Attribute List]],#REF!, 1, FALSE),"No Match")</f>
        <v>No Match</v>
      </c>
    </row>
    <row r="141" spans="1:2">
      <c r="A141" s="1" t="s">
        <v>156</v>
      </c>
      <c r="B141" t="str">
        <f>IFERROR(VLOOKUP(Table3[[#This Row],[Attribute List]],#REF!, 1, FALSE),"No Match")</f>
        <v>No Match</v>
      </c>
    </row>
    <row r="142" spans="1:2">
      <c r="A142" s="1" t="s">
        <v>157</v>
      </c>
      <c r="B142" t="str">
        <f>IFERROR(VLOOKUP(Table3[[#This Row],[Attribute List]],#REF!, 1, FALSE),"No Match")</f>
        <v>No Match</v>
      </c>
    </row>
    <row r="143" spans="1:2">
      <c r="A143" s="1" t="s">
        <v>158</v>
      </c>
      <c r="B143" t="str">
        <f>IFERROR(VLOOKUP(Table3[[#This Row],[Attribute List]],#REF!, 1, FALSE),"No Match")</f>
        <v>No Match</v>
      </c>
    </row>
    <row r="144" spans="1:2">
      <c r="A144" s="1" t="s">
        <v>159</v>
      </c>
      <c r="B144" t="str">
        <f>IFERROR(VLOOKUP(Table3[[#This Row],[Attribute List]],#REF!, 1, FALSE),"No Match")</f>
        <v>No Match</v>
      </c>
    </row>
    <row r="145" spans="1:2">
      <c r="A145" s="1" t="s">
        <v>160</v>
      </c>
      <c r="B145" t="str">
        <f>IFERROR(VLOOKUP(Table3[[#This Row],[Attribute List]],#REF!, 1, FALSE),"No Match")</f>
        <v>No Match</v>
      </c>
    </row>
    <row r="146" spans="1:2">
      <c r="A146" s="1" t="s">
        <v>161</v>
      </c>
      <c r="B146" t="str">
        <f>IFERROR(VLOOKUP(Table3[[#This Row],[Attribute List]],#REF!, 1, FALSE),"No Match")</f>
        <v>No Match</v>
      </c>
    </row>
    <row r="147" spans="1:2">
      <c r="A147" s="1" t="s">
        <v>162</v>
      </c>
      <c r="B147" t="str">
        <f>IFERROR(VLOOKUP(Table3[[#This Row],[Attribute List]],#REF!, 1, FALSE),"No Match")</f>
        <v>No Match</v>
      </c>
    </row>
    <row r="148" spans="1:2">
      <c r="A148" s="1" t="s">
        <v>163</v>
      </c>
      <c r="B148" t="str">
        <f>IFERROR(VLOOKUP(Table3[[#This Row],[Attribute List]],#REF!, 1, FALSE),"No Match")</f>
        <v>No Match</v>
      </c>
    </row>
    <row r="149" spans="1:2">
      <c r="A149" s="1" t="s">
        <v>164</v>
      </c>
      <c r="B149" t="str">
        <f>IFERROR(VLOOKUP(Table3[[#This Row],[Attribute List]],#REF!, 1, FALSE),"No Match")</f>
        <v>No Match</v>
      </c>
    </row>
    <row r="150" spans="1:2">
      <c r="A150" s="1" t="s">
        <v>165</v>
      </c>
      <c r="B150" t="str">
        <f>IFERROR(VLOOKUP(Table3[[#This Row],[Attribute List]],#REF!, 1, FALSE),"No Match")</f>
        <v>No Match</v>
      </c>
    </row>
    <row r="151" spans="1:2">
      <c r="A151" s="1" t="s">
        <v>166</v>
      </c>
      <c r="B151" t="str">
        <f>IFERROR(VLOOKUP(Table3[[#This Row],[Attribute List]],#REF!, 1, FALSE),"No Match")</f>
        <v>No Match</v>
      </c>
    </row>
    <row r="152" spans="1:2">
      <c r="A152" s="1" t="s">
        <v>167</v>
      </c>
      <c r="B152" t="str">
        <f>IFERROR(VLOOKUP(Table3[[#This Row],[Attribute List]],#REF!, 1, FALSE),"No Match")</f>
        <v>No Match</v>
      </c>
    </row>
    <row r="153" spans="1:2">
      <c r="A153" s="1" t="s">
        <v>168</v>
      </c>
      <c r="B153" t="str">
        <f>IFERROR(VLOOKUP(Table3[[#This Row],[Attribute List]],#REF!, 1, FALSE),"No Match")</f>
        <v>No Match</v>
      </c>
    </row>
    <row r="154" spans="1:2">
      <c r="A154" s="1" t="s">
        <v>169</v>
      </c>
      <c r="B154" t="str">
        <f>IFERROR(VLOOKUP(Table3[[#This Row],[Attribute List]],#REF!, 1, FALSE),"No Match")</f>
        <v>No Match</v>
      </c>
    </row>
    <row r="155" spans="1:2">
      <c r="A155" s="1" t="s">
        <v>170</v>
      </c>
      <c r="B155" t="str">
        <f>IFERROR(VLOOKUP(Table3[[#This Row],[Attribute List]],#REF!, 1, FALSE),"No Match")</f>
        <v>No Match</v>
      </c>
    </row>
    <row r="156" spans="1:2">
      <c r="A156" s="1" t="s">
        <v>171</v>
      </c>
      <c r="B156" t="str">
        <f>IFERROR(VLOOKUP(Table3[[#This Row],[Attribute List]],#REF!, 1, FALSE),"No Match")</f>
        <v>No Match</v>
      </c>
    </row>
    <row r="157" spans="1:2" ht="24">
      <c r="A157" s="1" t="s">
        <v>172</v>
      </c>
      <c r="B157" t="str">
        <f>IFERROR(VLOOKUP(Table3[[#This Row],[Attribute List]],#REF!, 1, FALSE),"No Match")</f>
        <v>No Match</v>
      </c>
    </row>
    <row r="158" spans="1:2">
      <c r="A158" s="1" t="s">
        <v>173</v>
      </c>
      <c r="B158" t="str">
        <f>IFERROR(VLOOKUP(Table3[[#This Row],[Attribute List]],#REF!, 1, FALSE),"No Match")</f>
        <v>No Match</v>
      </c>
    </row>
    <row r="159" spans="1:2">
      <c r="A159" s="1" t="s">
        <v>174</v>
      </c>
      <c r="B159" t="str">
        <f>IFERROR(VLOOKUP(Table3[[#This Row],[Attribute List]],#REF!, 1, FALSE),"No Match")</f>
        <v>No Match</v>
      </c>
    </row>
    <row r="160" spans="1:2">
      <c r="A160" s="1" t="s">
        <v>175</v>
      </c>
      <c r="B160" t="str">
        <f>IFERROR(VLOOKUP(Table3[[#This Row],[Attribute List]],#REF!, 1, FALSE),"No Match")</f>
        <v>No Match</v>
      </c>
    </row>
    <row r="161" spans="1:2">
      <c r="A161" s="1" t="s">
        <v>176</v>
      </c>
      <c r="B161" t="str">
        <f>IFERROR(VLOOKUP(Table3[[#This Row],[Attribute List]],#REF!, 1, FALSE),"No Match")</f>
        <v>No Match</v>
      </c>
    </row>
    <row r="162" spans="1:2">
      <c r="A162" s="1" t="s">
        <v>177</v>
      </c>
      <c r="B162" t="str">
        <f>IFERROR(VLOOKUP(Table3[[#This Row],[Attribute List]],#REF!, 1, FALSE),"No Match")</f>
        <v>No Match</v>
      </c>
    </row>
    <row r="163" spans="1:2">
      <c r="A163" s="1" t="s">
        <v>178</v>
      </c>
      <c r="B163" t="str">
        <f>IFERROR(VLOOKUP(Table3[[#This Row],[Attribute List]],#REF!, 1, FALSE),"No Match")</f>
        <v>No Match</v>
      </c>
    </row>
    <row r="164" spans="1:2">
      <c r="A164" s="1" t="s">
        <v>179</v>
      </c>
      <c r="B164" t="str">
        <f>IFERROR(VLOOKUP(Table3[[#This Row],[Attribute List]],#REF!, 1, FALSE),"No Match")</f>
        <v>No Match</v>
      </c>
    </row>
    <row r="165" spans="1:2">
      <c r="A165" s="1" t="s">
        <v>180</v>
      </c>
      <c r="B165" t="str">
        <f>IFERROR(VLOOKUP(Table3[[#This Row],[Attribute List]],#REF!, 1, FALSE),"No Match")</f>
        <v>No Match</v>
      </c>
    </row>
    <row r="166" spans="1:2">
      <c r="A166" s="1" t="s">
        <v>181</v>
      </c>
      <c r="B166" t="str">
        <f>IFERROR(VLOOKUP(Table3[[#This Row],[Attribute List]],#REF!, 1, FALSE),"No Match")</f>
        <v>No Match</v>
      </c>
    </row>
    <row r="167" spans="1:2">
      <c r="A167" s="1" t="s">
        <v>182</v>
      </c>
      <c r="B167" t="str">
        <f>IFERROR(VLOOKUP(Table3[[#This Row],[Attribute List]],#REF!, 1, FALSE),"No Match")</f>
        <v>No Match</v>
      </c>
    </row>
    <row r="168" spans="1:2">
      <c r="A168" s="1" t="s">
        <v>183</v>
      </c>
      <c r="B168" t="str">
        <f>IFERROR(VLOOKUP(Table3[[#This Row],[Attribute List]],#REF!, 1, FALSE),"No Match")</f>
        <v>No Match</v>
      </c>
    </row>
    <row r="169" spans="1:2">
      <c r="A169" s="1" t="s">
        <v>184</v>
      </c>
      <c r="B169" t="str">
        <f>IFERROR(VLOOKUP(Table3[[#This Row],[Attribute List]],#REF!, 1, FALSE),"No Match")</f>
        <v>No Match</v>
      </c>
    </row>
    <row r="170" spans="1:2">
      <c r="A170" s="1" t="s">
        <v>185</v>
      </c>
      <c r="B170" t="str">
        <f>IFERROR(VLOOKUP(Table3[[#This Row],[Attribute List]],#REF!, 1, FALSE),"No Match")</f>
        <v>No Match</v>
      </c>
    </row>
    <row r="171" spans="1:2">
      <c r="A171" s="1" t="s">
        <v>186</v>
      </c>
      <c r="B171" t="str">
        <f>IFERROR(VLOOKUP(Table3[[#This Row],[Attribute List]],#REF!, 1, FALSE),"No Match")</f>
        <v>No Match</v>
      </c>
    </row>
    <row r="172" spans="1:2">
      <c r="A172" s="1" t="s">
        <v>187</v>
      </c>
      <c r="B172" t="str">
        <f>IFERROR(VLOOKUP(Table3[[#This Row],[Attribute List]],#REF!, 1, FALSE),"No Match")</f>
        <v>No Match</v>
      </c>
    </row>
    <row r="173" spans="1:2">
      <c r="A173" s="1" t="s">
        <v>188</v>
      </c>
      <c r="B173" t="str">
        <f>IFERROR(VLOOKUP(Table3[[#This Row],[Attribute List]],#REF!, 1, FALSE),"No Match")</f>
        <v>No Match</v>
      </c>
    </row>
    <row r="174" spans="1:2">
      <c r="A174" s="1" t="s">
        <v>189</v>
      </c>
      <c r="B174" t="str">
        <f>IFERROR(VLOOKUP(Table3[[#This Row],[Attribute List]],#REF!, 1, FALSE),"No Match")</f>
        <v>No Match</v>
      </c>
    </row>
    <row r="175" spans="1:2">
      <c r="A175" s="1" t="s">
        <v>190</v>
      </c>
      <c r="B175" t="str">
        <f>IFERROR(VLOOKUP(Table3[[#This Row],[Attribute List]],#REF!, 1, FALSE),"No Match")</f>
        <v>No Match</v>
      </c>
    </row>
    <row r="176" spans="1:2">
      <c r="A176" s="1" t="s">
        <v>191</v>
      </c>
      <c r="B176" t="str">
        <f>IFERROR(VLOOKUP(Table3[[#This Row],[Attribute List]],#REF!, 1, FALSE),"No Match")</f>
        <v>No Match</v>
      </c>
    </row>
  </sheetData>
  <conditionalFormatting sqref="B1:B1048576">
    <cfRule type="cellIs" dxfId="48" priority="1" operator="equal">
      <formula>"no match"</formula>
    </cfRule>
  </conditionalFormatting>
  <pageMargins left="0.25" right="0.25" top="0.75" bottom="0.75" header="0.3" footer="0.3"/>
  <pageSetup fitToHeight="0" orientation="portrait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BC9A-D78B-4D85-B3FB-10161B64F732}">
  <sheetPr>
    <tabColor theme="7" tint="-0.249977111117893"/>
    <pageSetUpPr fitToPage="1"/>
  </sheetPr>
  <dimension ref="A1:ER110"/>
  <sheetViews>
    <sheetView zoomScaleNormal="100" zoomScaleSheetLayoutView="40" workbookViewId="0">
      <pane xSplit="1" ySplit="1" topLeftCell="B73" activePane="bottomRight" state="frozen"/>
      <selection pane="bottomRight" activeCell="N102" sqref="N102"/>
      <selection pane="bottomLeft" activeCell="A2" sqref="A2"/>
      <selection pane="topRight" activeCell="B1" sqref="B1"/>
    </sheetView>
  </sheetViews>
  <sheetFormatPr defaultRowHeight="15" outlineLevelRow="1" outlineLevelCol="1"/>
  <cols>
    <col min="1" max="1" width="43.5703125" bestFit="1" customWidth="1"/>
    <col min="2" max="2" width="7.7109375" hidden="1" customWidth="1" outlineLevel="1"/>
    <col min="3" max="3" width="28.42578125" hidden="1" customWidth="1" outlineLevel="1"/>
    <col min="4" max="4" width="46" hidden="1" customWidth="1" outlineLevel="1"/>
    <col min="5" max="5" width="14.7109375" hidden="1" customWidth="1" outlineLevel="1"/>
    <col min="6" max="6" width="16.28515625" hidden="1" customWidth="1" outlineLevel="1"/>
    <col min="7" max="7" width="9" hidden="1" customWidth="1" outlineLevel="1"/>
    <col min="8" max="8" width="15" style="18" hidden="1" customWidth="1" outlineLevel="1"/>
    <col min="9" max="9" width="13.7109375" style="18" hidden="1" customWidth="1" outlineLevel="1"/>
    <col min="10" max="13" width="9.140625" hidden="1" customWidth="1" outlineLevel="1"/>
    <col min="14" max="14" width="23.85546875" hidden="1" customWidth="1" outlineLevel="1"/>
    <col min="15" max="15" width="17.42578125" hidden="1" customWidth="1" outlineLevel="1"/>
    <col min="16" max="16" width="18.5703125" style="16" hidden="1" customWidth="1" outlineLevel="1"/>
    <col min="17" max="17" width="11" style="15" hidden="1" customWidth="1" outlineLevel="1"/>
    <col min="18" max="18" width="13.140625" hidden="1" customWidth="1" outlineLevel="1"/>
    <col min="19" max="19" width="13.42578125" hidden="1" customWidth="1" outlineLevel="1"/>
    <col min="20" max="20" width="10.5703125" hidden="1" customWidth="1" outlineLevel="1"/>
    <col min="21" max="21" width="21.85546875" hidden="1" customWidth="1" outlineLevel="1"/>
    <col min="22" max="22" width="13.5703125" hidden="1" customWidth="1" outlineLevel="1"/>
    <col min="23" max="24" width="14.28515625" hidden="1" customWidth="1" outlineLevel="1"/>
    <col min="25" max="25" width="14.28515625" style="2" hidden="1" customWidth="1" outlineLevel="1"/>
    <col min="26" max="28" width="11.85546875" hidden="1" customWidth="1" outlineLevel="1"/>
    <col min="29" max="29" width="10.28515625" customWidth="1" collapsed="1"/>
    <col min="30" max="30" width="7.7109375" customWidth="1"/>
    <col min="31" max="31" width="7.7109375" style="15" customWidth="1"/>
    <col min="32" max="41" width="7.7109375" customWidth="1"/>
    <col min="42" max="46" width="7.7109375" style="15" customWidth="1"/>
    <col min="47" max="47" width="8" style="15" customWidth="1"/>
    <col min="48" max="65" width="7.7109375" style="15" customWidth="1"/>
    <col min="66" max="66" width="9.28515625" style="15" customWidth="1"/>
    <col min="67" max="70" width="7.7109375" style="15" customWidth="1"/>
    <col min="71" max="71" width="7.7109375" customWidth="1"/>
    <col min="72" max="145" width="7.7109375" style="15" customWidth="1"/>
    <col min="146" max="148" width="9.140625" style="15"/>
  </cols>
  <sheetData>
    <row r="1" spans="1:148" s="14" customFormat="1" ht="78.75">
      <c r="A1" s="6" t="s">
        <v>192</v>
      </c>
      <c r="B1" s="6" t="s">
        <v>193</v>
      </c>
      <c r="C1" s="6" t="s">
        <v>194</v>
      </c>
      <c r="D1" s="6" t="s">
        <v>195</v>
      </c>
      <c r="E1" s="7" t="s">
        <v>196</v>
      </c>
      <c r="F1" s="7" t="s">
        <v>197</v>
      </c>
      <c r="G1" s="7" t="s">
        <v>198</v>
      </c>
      <c r="H1" s="8" t="s">
        <v>199</v>
      </c>
      <c r="I1" s="8" t="s">
        <v>200</v>
      </c>
      <c r="J1" s="7" t="s">
        <v>201</v>
      </c>
      <c r="K1" s="7" t="s">
        <v>202</v>
      </c>
      <c r="L1" s="7" t="s">
        <v>203</v>
      </c>
      <c r="M1" s="7" t="s">
        <v>204</v>
      </c>
      <c r="N1" s="7" t="s">
        <v>205</v>
      </c>
      <c r="O1" s="7" t="s">
        <v>206</v>
      </c>
      <c r="P1" s="9" t="s">
        <v>207</v>
      </c>
      <c r="Q1" s="7" t="s">
        <v>208</v>
      </c>
      <c r="R1" s="7" t="s">
        <v>209</v>
      </c>
      <c r="S1" s="7" t="s">
        <v>210</v>
      </c>
      <c r="T1" s="7" t="s">
        <v>211</v>
      </c>
      <c r="U1" s="7" t="s">
        <v>212</v>
      </c>
      <c r="V1" s="7" t="s">
        <v>213</v>
      </c>
      <c r="W1" s="7" t="s">
        <v>214</v>
      </c>
      <c r="X1" s="7" t="s">
        <v>215</v>
      </c>
      <c r="Y1" s="10" t="s">
        <v>216</v>
      </c>
      <c r="Z1" s="7" t="s">
        <v>217</v>
      </c>
      <c r="AA1" s="7" t="s">
        <v>218</v>
      </c>
      <c r="AB1" s="7" t="s">
        <v>219</v>
      </c>
      <c r="AC1" s="11" t="s">
        <v>220</v>
      </c>
      <c r="AD1" s="12" t="s">
        <v>221</v>
      </c>
      <c r="AE1" s="12" t="s">
        <v>222</v>
      </c>
      <c r="AF1" s="12" t="s">
        <v>223</v>
      </c>
      <c r="AG1" s="12" t="s">
        <v>224</v>
      </c>
      <c r="AH1" s="12" t="s">
        <v>225</v>
      </c>
      <c r="AI1" s="13" t="s">
        <v>226</v>
      </c>
      <c r="AJ1" s="13" t="s">
        <v>227</v>
      </c>
      <c r="AK1" s="13" t="s">
        <v>228</v>
      </c>
      <c r="AL1" s="13" t="s">
        <v>229</v>
      </c>
      <c r="AM1" s="13" t="s">
        <v>230</v>
      </c>
      <c r="AN1" s="13" t="s">
        <v>231</v>
      </c>
    </row>
    <row r="2" spans="1:148">
      <c r="A2" t="s">
        <v>232</v>
      </c>
      <c r="B2" t="b">
        <f>IF(table_acSheet124[[#This Row],[Total Used by Type]]&gt;0, TRUE, FALSE)</f>
        <v>0</v>
      </c>
      <c r="C2" t="s">
        <v>233</v>
      </c>
      <c r="D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2" t="s">
        <v>234</v>
      </c>
      <c r="H2"/>
      <c r="I2"/>
      <c r="J2" s="15"/>
      <c r="K2" s="15"/>
      <c r="L2" s="15"/>
      <c r="M2" s="15"/>
      <c r="Q2"/>
      <c r="T2" s="15"/>
      <c r="Y2" s="2">
        <f t="shared" ref="Y2:Y72" si="0">AA2/$Z$10</f>
        <v>0</v>
      </c>
      <c r="Z2">
        <f>COUNTA(table_acSheet124[[#This Row],["Type" List Right of this Column]:[Safety Device]])</f>
        <v>0</v>
      </c>
      <c r="AA2">
        <f>COUNTIF(table_acSheet124[[#This Row],["Type" List Right of this Column]:[Safety Device]],"X")</f>
        <v>0</v>
      </c>
      <c r="AB2">
        <f>COUNTIF(table_acSheet124[[#This Row],["Type" List Right of this Column]:[Safety Device]],"O")</f>
        <v>0</v>
      </c>
      <c r="AC2" s="17"/>
      <c r="AD2" s="15"/>
      <c r="AF2" s="15"/>
      <c r="AG2" s="15"/>
      <c r="AH2" s="15"/>
      <c r="AI2" s="15"/>
      <c r="AJ2" s="15"/>
      <c r="AK2" s="15"/>
      <c r="AL2" s="15"/>
      <c r="AM2" s="15"/>
      <c r="AN2" s="15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</row>
    <row r="3" spans="1:148">
      <c r="A3" t="s">
        <v>235</v>
      </c>
      <c r="B3" t="b">
        <f>IF(table_acSheet124[[#This Row],[Total Used by Type]]&gt;0, TRUE, FALSE)</f>
        <v>1</v>
      </c>
      <c r="C3" t="s">
        <v>233</v>
      </c>
      <c r="D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3" t="s">
        <v>234</v>
      </c>
      <c r="H3"/>
      <c r="J3" s="15"/>
      <c r="K3" s="15"/>
      <c r="L3" s="15"/>
      <c r="M3" s="15"/>
      <c r="Q3"/>
      <c r="T3" s="15"/>
      <c r="Y3" s="2">
        <f t="shared" si="0"/>
        <v>0</v>
      </c>
      <c r="Z3">
        <f>COUNTA(table_acSheet124[[#This Row],["Type" List Right of this Column]:[Safety Device]])</f>
        <v>11</v>
      </c>
      <c r="AA3">
        <f>COUNTIF(table_acSheet124[[#This Row],["Type" List Right of this Column]:[Safety Device]],"X")</f>
        <v>0</v>
      </c>
      <c r="AB3">
        <f>COUNTIF(table_acSheet124[[#This Row],["Type" List Right of this Column]:[Safety Device]],"O")</f>
        <v>0</v>
      </c>
      <c r="AC3" s="17"/>
      <c r="AD3" s="19" t="s">
        <v>236</v>
      </c>
      <c r="AE3" s="19" t="s">
        <v>236</v>
      </c>
      <c r="AF3" s="19" t="s">
        <v>236</v>
      </c>
      <c r="AG3" s="19" t="s">
        <v>236</v>
      </c>
      <c r="AH3" s="19" t="s">
        <v>237</v>
      </c>
      <c r="AI3" s="19" t="s">
        <v>237</v>
      </c>
      <c r="AJ3" s="19" t="s">
        <v>238</v>
      </c>
      <c r="AK3" s="19" t="s">
        <v>238</v>
      </c>
      <c r="AL3" s="19" t="s">
        <v>230</v>
      </c>
      <c r="AM3" s="19" t="s">
        <v>237</v>
      </c>
      <c r="AN3" s="19" t="s">
        <v>230</v>
      </c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</row>
    <row r="4" spans="1:148">
      <c r="A4" t="s">
        <v>239</v>
      </c>
      <c r="B4" t="b">
        <f>IF(table_acSheet124[[#This Row],[Total Used by Type]]&gt;0, TRUE, FALSE)</f>
        <v>0</v>
      </c>
      <c r="C4" t="s">
        <v>233</v>
      </c>
      <c r="D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4" t="s">
        <v>234</v>
      </c>
      <c r="H4"/>
      <c r="I4"/>
      <c r="J4" s="15"/>
      <c r="K4" s="15"/>
      <c r="L4" s="15"/>
      <c r="M4" s="15"/>
      <c r="Q4"/>
      <c r="T4" s="15"/>
      <c r="Y4" s="2">
        <f t="shared" si="0"/>
        <v>0</v>
      </c>
      <c r="Z4">
        <f>COUNTA(table_acSheet124[[#This Row],["Type" List Right of this Column]:[Safety Device]])</f>
        <v>0</v>
      </c>
      <c r="AA4">
        <f>COUNTIF(table_acSheet124[[#This Row],["Type" List Right of this Column]:[Safety Device]],"X")</f>
        <v>0</v>
      </c>
      <c r="AB4">
        <f>COUNTIF(table_acSheet124[[#This Row],["Type" List Right of this Column]:[Safety Device]],"O")</f>
        <v>0</v>
      </c>
      <c r="AC4" s="17"/>
      <c r="AD4" s="15"/>
      <c r="AF4" s="15"/>
      <c r="AG4" s="15"/>
      <c r="AH4" s="15"/>
      <c r="AI4" s="15"/>
      <c r="AJ4" s="15"/>
      <c r="AK4" s="15"/>
      <c r="AL4" s="15"/>
      <c r="AM4" s="15"/>
      <c r="AN4" s="15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</row>
    <row r="5" spans="1:148">
      <c r="A5" t="s">
        <v>240</v>
      </c>
      <c r="B5" t="b">
        <f>IF(table_acSheet124[[#This Row],[Total Used by Type]]&gt;0, TRUE, FALSE)</f>
        <v>0</v>
      </c>
      <c r="C5" t="s">
        <v>233</v>
      </c>
      <c r="D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5" t="s">
        <v>234</v>
      </c>
      <c r="H5"/>
      <c r="I5"/>
      <c r="J5" s="15"/>
      <c r="K5" s="15"/>
      <c r="L5" s="15"/>
      <c r="M5" s="15"/>
      <c r="Q5"/>
      <c r="T5" s="15"/>
      <c r="Y5" s="2">
        <f t="shared" si="0"/>
        <v>0</v>
      </c>
      <c r="Z5">
        <f>COUNTA(table_acSheet124[[#This Row],["Type" List Right of this Column]:[Safety Device]])</f>
        <v>0</v>
      </c>
      <c r="AA5">
        <f>COUNTIF(table_acSheet124[[#This Row],["Type" List Right of this Column]:[Safety Device]],"X")</f>
        <v>0</v>
      </c>
      <c r="AB5">
        <f>COUNTIF(table_acSheet124[[#This Row],["Type" List Right of this Column]:[Safety Device]],"O")</f>
        <v>0</v>
      </c>
      <c r="AC5" s="17"/>
      <c r="AD5" s="15"/>
      <c r="AF5" s="15"/>
      <c r="AG5" s="15"/>
      <c r="AH5" s="15"/>
      <c r="AI5" s="15"/>
      <c r="AJ5" s="15"/>
      <c r="AK5" s="15"/>
      <c r="AL5" s="15"/>
      <c r="AM5" s="15"/>
      <c r="AN5" s="1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</row>
    <row r="6" spans="1:148">
      <c r="A6" t="s">
        <v>241</v>
      </c>
      <c r="B6" t="b">
        <f>IF(table_acSheet124[[#This Row],[Total Used by Type]]&gt;0, TRUE, FALSE)</f>
        <v>1</v>
      </c>
      <c r="C6" t="s">
        <v>233</v>
      </c>
      <c r="D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6" t="s">
        <v>242</v>
      </c>
      <c r="H6"/>
      <c r="J6" s="15"/>
      <c r="K6" s="15"/>
      <c r="L6" s="15"/>
      <c r="M6" s="15"/>
      <c r="Q6"/>
      <c r="T6" s="15"/>
      <c r="Y6" s="2">
        <f t="shared" si="0"/>
        <v>0</v>
      </c>
      <c r="Z6">
        <f>COUNTA(table_acSheet124[[#This Row],["Type" List Right of this Column]:[Safety Device]])</f>
        <v>11</v>
      </c>
      <c r="AA6">
        <f>COUNTIF(table_acSheet124[[#This Row],["Type" List Right of this Column]:[Safety Device]],"X")</f>
        <v>0</v>
      </c>
      <c r="AB6">
        <f>COUNTIF(table_acSheet124[[#This Row],["Type" List Right of this Column]:[Safety Device]],"O")</f>
        <v>0</v>
      </c>
      <c r="AC6" s="17"/>
      <c r="AD6" s="15">
        <f t="shared" ref="AD6:AN6" si="1">COUNTA(AD$10:AD$110)</f>
        <v>18</v>
      </c>
      <c r="AE6" s="15">
        <f t="shared" si="1"/>
        <v>36</v>
      </c>
      <c r="AF6" s="15">
        <f t="shared" si="1"/>
        <v>29</v>
      </c>
      <c r="AG6" s="15">
        <f t="shared" si="1"/>
        <v>12</v>
      </c>
      <c r="AH6" s="15">
        <f t="shared" si="1"/>
        <v>24</v>
      </c>
      <c r="AI6" s="15">
        <f t="shared" si="1"/>
        <v>17</v>
      </c>
      <c r="AJ6" s="15">
        <f t="shared" si="1"/>
        <v>17</v>
      </c>
      <c r="AK6" s="15">
        <f t="shared" si="1"/>
        <v>18</v>
      </c>
      <c r="AL6" s="15">
        <f t="shared" si="1"/>
        <v>29</v>
      </c>
      <c r="AM6" s="15">
        <f t="shared" si="1"/>
        <v>3</v>
      </c>
      <c r="AN6" s="15">
        <f t="shared" si="1"/>
        <v>28</v>
      </c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</row>
    <row r="7" spans="1:148">
      <c r="A7" t="s">
        <v>243</v>
      </c>
      <c r="B7" t="b">
        <f>IF(table_acSheet124[[#This Row],[Total Used by Type]]&gt;0, TRUE, FALSE)</f>
        <v>1</v>
      </c>
      <c r="C7" t="s">
        <v>233</v>
      </c>
      <c r="D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7" t="s">
        <v>242</v>
      </c>
      <c r="H7"/>
      <c r="J7" s="15"/>
      <c r="K7" s="15"/>
      <c r="L7" s="15"/>
      <c r="M7" s="15"/>
      <c r="Q7"/>
      <c r="T7" s="15"/>
      <c r="Y7" s="2">
        <f t="shared" si="0"/>
        <v>0</v>
      </c>
      <c r="Z7">
        <f>COUNTA(table_acSheet124[[#This Row],["Type" List Right of this Column]:[Safety Device]])</f>
        <v>11</v>
      </c>
      <c r="AA7">
        <f>COUNTIF(table_acSheet124[[#This Row],["Type" List Right of this Column]:[Safety Device]],"X")</f>
        <v>0</v>
      </c>
      <c r="AB7">
        <f>COUNTIF(table_acSheet124[[#This Row],["Type" List Right of this Column]:[Safety Device]],"O")</f>
        <v>0</v>
      </c>
      <c r="AC7" s="17"/>
      <c r="AD7" s="15">
        <f t="shared" ref="AD7:AN7" si="2">COUNTIF(AD$10:AD$110, "X")</f>
        <v>18</v>
      </c>
      <c r="AE7" s="15">
        <f t="shared" si="2"/>
        <v>30</v>
      </c>
      <c r="AF7" s="15">
        <f t="shared" si="2"/>
        <v>19</v>
      </c>
      <c r="AG7" s="15">
        <f t="shared" si="2"/>
        <v>9</v>
      </c>
      <c r="AH7" s="15">
        <f t="shared" si="2"/>
        <v>21</v>
      </c>
      <c r="AI7" s="15">
        <f t="shared" si="2"/>
        <v>17</v>
      </c>
      <c r="AJ7" s="15">
        <f t="shared" si="2"/>
        <v>15</v>
      </c>
      <c r="AK7" s="15">
        <f t="shared" si="2"/>
        <v>16</v>
      </c>
      <c r="AL7" s="15">
        <f t="shared" si="2"/>
        <v>24</v>
      </c>
      <c r="AM7" s="15">
        <f t="shared" si="2"/>
        <v>3</v>
      </c>
      <c r="AN7" s="15">
        <f t="shared" si="2"/>
        <v>25</v>
      </c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</row>
    <row r="8" spans="1:148">
      <c r="A8" t="s">
        <v>244</v>
      </c>
      <c r="B8" t="b">
        <f>IF(table_acSheet124[[#This Row],[Total Used by Type]]&gt;0, TRUE, FALSE)</f>
        <v>0</v>
      </c>
      <c r="C8" t="s">
        <v>233</v>
      </c>
      <c r="D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8" t="s">
        <v>245</v>
      </c>
      <c r="J8" s="15" t="s">
        <v>246</v>
      </c>
      <c r="K8" s="15"/>
      <c r="L8" s="15"/>
      <c r="M8" s="15" t="s">
        <v>247</v>
      </c>
      <c r="Q8"/>
      <c r="T8" s="15"/>
      <c r="Y8" s="2">
        <f t="shared" si="0"/>
        <v>0</v>
      </c>
      <c r="Z8">
        <f>COUNTA(table_acSheet124[[#This Row],["Type" List Right of this Column]:[Safety Device]])</f>
        <v>0</v>
      </c>
      <c r="AA8">
        <f>COUNTIF(table_acSheet124[[#This Row],["Type" List Right of this Column]:[Safety Device]],"X")</f>
        <v>0</v>
      </c>
      <c r="AB8">
        <f>COUNTIF(table_acSheet124[[#This Row],["Type" List Right of this Column]:[Safety Device]],"O")</f>
        <v>0</v>
      </c>
      <c r="AC8" s="17"/>
      <c r="AD8" s="15"/>
      <c r="AF8" s="15"/>
      <c r="AG8" s="15"/>
      <c r="AH8" s="15"/>
      <c r="AI8" s="15"/>
      <c r="AJ8" s="15"/>
      <c r="AK8" s="15"/>
      <c r="AL8" s="15"/>
      <c r="AM8" s="15"/>
      <c r="AN8" s="15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</row>
    <row r="9" spans="1:148">
      <c r="A9" t="s">
        <v>248</v>
      </c>
      <c r="B9" t="b">
        <f>IF(table_acSheet124[[#This Row],[Total Used by Type]]&gt;0, TRUE, FALSE)</f>
        <v>0</v>
      </c>
      <c r="C9" t="s">
        <v>233</v>
      </c>
      <c r="D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[Not Applicable]</v>
      </c>
      <c r="E9" t="s">
        <v>245</v>
      </c>
      <c r="J9" s="15" t="s">
        <v>246</v>
      </c>
      <c r="K9" s="15"/>
      <c r="L9" s="15"/>
      <c r="M9" s="15" t="s">
        <v>246</v>
      </c>
      <c r="Q9"/>
      <c r="T9" s="15"/>
      <c r="Y9" s="2">
        <f t="shared" si="0"/>
        <v>0</v>
      </c>
      <c r="Z9">
        <f>COUNTA(table_acSheet124[[#This Row],["Type" List Right of this Column]:[Safety Device]])</f>
        <v>0</v>
      </c>
      <c r="AA9">
        <f>COUNTIF(table_acSheet124[[#This Row],["Type" List Right of this Column]:[Safety Device]],"X")</f>
        <v>0</v>
      </c>
      <c r="AB9">
        <f>COUNTIF(table_acSheet124[[#This Row],["Type" List Right of this Column]:[Safety Device]],"O")</f>
        <v>0</v>
      </c>
      <c r="AC9" s="17"/>
      <c r="AD9" s="15"/>
      <c r="AF9" s="15"/>
      <c r="AG9" s="15"/>
      <c r="AH9" s="15"/>
      <c r="AI9" s="15"/>
      <c r="AJ9" s="15"/>
      <c r="AK9" s="15"/>
      <c r="AL9" s="15"/>
      <c r="AM9" s="15"/>
      <c r="AN9" s="15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</row>
    <row r="10" spans="1:148">
      <c r="A10" t="s">
        <v>17</v>
      </c>
      <c r="B10" t="b">
        <f>IF(table_acSheet124[[#This Row],[Total Used by Type]]&gt;0, TRUE, FALSE)</f>
        <v>1</v>
      </c>
      <c r="C10" t="s">
        <v>17</v>
      </c>
      <c r="D1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psu__Accessible</v>
      </c>
      <c r="E10" t="s">
        <v>246</v>
      </c>
      <c r="J10" s="15" t="s">
        <v>246</v>
      </c>
      <c r="K10" s="15"/>
      <c r="L10" s="15"/>
      <c r="M10" s="15" t="s">
        <v>247</v>
      </c>
      <c r="N10" t="s">
        <v>249</v>
      </c>
      <c r="P10" s="16" t="s">
        <v>249</v>
      </c>
      <c r="Q10"/>
      <c r="T10" s="15"/>
      <c r="U10" t="s">
        <v>250</v>
      </c>
      <c r="Y10" s="2">
        <f t="shared" si="0"/>
        <v>1</v>
      </c>
      <c r="Z10">
        <f>COUNTA(table_acSheet124[[#This Row],["Type" List Right of this Column]:[Safety Device]])</f>
        <v>1</v>
      </c>
      <c r="AA10">
        <f>COUNTIF(table_acSheet124[[#This Row],["Type" List Right of this Column]:[Safety Device]],"X")</f>
        <v>1</v>
      </c>
      <c r="AB10">
        <f>COUNTIF(table_acSheet124[[#This Row],["Type" List Right of this Column]:[Safety Device]],"O")</f>
        <v>0</v>
      </c>
      <c r="AC10" s="17"/>
      <c r="AD10" s="15"/>
      <c r="AE10" s="15" t="s">
        <v>251</v>
      </c>
      <c r="AF10" s="15"/>
      <c r="AG10" s="15"/>
      <c r="AH10" s="15"/>
      <c r="AI10" s="15"/>
      <c r="AJ10" s="15"/>
      <c r="AK10" s="15"/>
      <c r="AL10" s="15"/>
      <c r="AM10" s="15"/>
      <c r="AN10" s="15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</row>
    <row r="11" spans="1:148">
      <c r="A11" t="s">
        <v>18</v>
      </c>
      <c r="B11" t="b">
        <f>IF(table_acSheet124[[#This Row],[Total Used by Type]]&gt;0, TRUE, FALSE)</f>
        <v>1</v>
      </c>
      <c r="C11" t="s">
        <v>18</v>
      </c>
      <c r="D1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psu__Actuated</v>
      </c>
      <c r="E11" t="s">
        <v>246</v>
      </c>
      <c r="J11" s="15" t="s">
        <v>246</v>
      </c>
      <c r="K11" s="15"/>
      <c r="L11" s="15"/>
      <c r="M11" s="15" t="s">
        <v>246</v>
      </c>
      <c r="Q11"/>
      <c r="T11" s="15"/>
      <c r="Y11" s="2">
        <f t="shared" si="0"/>
        <v>2</v>
      </c>
      <c r="Z11">
        <f>COUNTA(table_acSheet124[[#This Row],["Type" List Right of this Column]:[Safety Device]])</f>
        <v>2</v>
      </c>
      <c r="AA11">
        <f>COUNTIF(table_acSheet124[[#This Row],["Type" List Right of this Column]:[Safety Device]],"X")</f>
        <v>2</v>
      </c>
      <c r="AB11">
        <f>COUNTIF(table_acSheet124[[#This Row],["Type" List Right of this Column]:[Safety Device]],"O")</f>
        <v>0</v>
      </c>
      <c r="AC11" s="17"/>
      <c r="AD11" s="15"/>
      <c r="AF11" s="15" t="s">
        <v>251</v>
      </c>
      <c r="AG11" s="15"/>
      <c r="AH11" s="15" t="s">
        <v>251</v>
      </c>
      <c r="AI11" s="15"/>
      <c r="AJ11" s="15"/>
      <c r="AK11" s="15"/>
      <c r="AL11" s="15"/>
      <c r="AM11" s="15"/>
      <c r="AN11" s="15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</row>
    <row r="12" spans="1:148">
      <c r="A12" t="s">
        <v>19</v>
      </c>
      <c r="B12" t="b">
        <f>IF(table_acSheet124[[#This Row],[Total Used by Type]]&gt;0, TRUE, FALSE)</f>
        <v>1</v>
      </c>
      <c r="C12" t="s">
        <v>19</v>
      </c>
      <c r="D1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psu__Alternative_Room_Name</v>
      </c>
      <c r="E12" t="s">
        <v>246</v>
      </c>
      <c r="J12" s="15" t="s">
        <v>246</v>
      </c>
      <c r="K12" s="15"/>
      <c r="L12" s="15"/>
      <c r="M12" s="15" t="s">
        <v>246</v>
      </c>
      <c r="N12" t="s">
        <v>249</v>
      </c>
      <c r="P12" s="16" t="s">
        <v>249</v>
      </c>
      <c r="Q12"/>
      <c r="T12" s="15"/>
      <c r="U12" t="s">
        <v>250</v>
      </c>
      <c r="Y12" s="2">
        <f t="shared" si="0"/>
        <v>0</v>
      </c>
      <c r="Z12">
        <f>COUNTA(table_acSheet124[[#This Row],["Type" List Right of this Column]:[Safety Device]])</f>
        <v>1</v>
      </c>
      <c r="AA12">
        <f>COUNTIF(table_acSheet124[[#This Row],["Type" List Right of this Column]:[Safety Device]],"X")</f>
        <v>0</v>
      </c>
      <c r="AB12">
        <f>COUNTIF(table_acSheet124[[#This Row],["Type" List Right of this Column]:[Safety Device]],"O")</f>
        <v>0</v>
      </c>
      <c r="AC12" s="17"/>
      <c r="AD12" s="15"/>
      <c r="AE12" s="15" t="s">
        <v>252</v>
      </c>
      <c r="AF12" s="15"/>
      <c r="AG12" s="15"/>
      <c r="AH12" s="15"/>
      <c r="AI12" s="15"/>
      <c r="AJ12" s="15"/>
      <c r="AK12" s="15"/>
      <c r="AL12" s="15"/>
      <c r="AM12" s="15"/>
      <c r="AN12" s="15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>
      <c r="A13" t="s">
        <v>20</v>
      </c>
      <c r="B13" t="b">
        <f>IF(table_acSheet124[[#This Row],[Total Used by Type]]&gt;0, TRUE, FALSE)</f>
        <v>1</v>
      </c>
      <c r="C13" t="s">
        <v>20</v>
      </c>
      <c r="D1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psu__Alternative_Room_Number</v>
      </c>
      <c r="E13" t="s">
        <v>246</v>
      </c>
      <c r="J13" s="15" t="s">
        <v>246</v>
      </c>
      <c r="K13" s="15"/>
      <c r="L13" s="15"/>
      <c r="M13" s="15" t="s">
        <v>246</v>
      </c>
      <c r="N13" t="s">
        <v>249</v>
      </c>
      <c r="P13" s="16" t="s">
        <v>249</v>
      </c>
      <c r="Q13"/>
      <c r="T13" s="15"/>
      <c r="U13" t="s">
        <v>250</v>
      </c>
      <c r="Y13" s="2">
        <f t="shared" si="0"/>
        <v>0</v>
      </c>
      <c r="Z13">
        <f>COUNTA(table_acSheet124[[#This Row],["Type" List Right of this Column]:[Safety Device]])</f>
        <v>1</v>
      </c>
      <c r="AA13">
        <f>COUNTIF(table_acSheet124[[#This Row],["Type" List Right of this Column]:[Safety Device]],"X")</f>
        <v>0</v>
      </c>
      <c r="AB13">
        <f>COUNTIF(table_acSheet124[[#This Row],["Type" List Right of this Column]:[Safety Device]],"O")</f>
        <v>0</v>
      </c>
      <c r="AC13" s="17"/>
      <c r="AD13" s="15"/>
      <c r="AE13" s="15" t="s">
        <v>252</v>
      </c>
      <c r="AF13" s="15"/>
      <c r="AG13" s="15"/>
      <c r="AH13" s="15"/>
      <c r="AI13" s="15"/>
      <c r="AJ13" s="15"/>
      <c r="AK13" s="15"/>
      <c r="AL13" s="15"/>
      <c r="AM13" s="15"/>
      <c r="AN13" s="15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>
      <c r="A14" t="s">
        <v>21</v>
      </c>
      <c r="B14" t="b">
        <f>IF(table_acSheet124[[#This Row],[Total Used by Type]]&gt;0, TRUE, FALSE)</f>
        <v>1</v>
      </c>
      <c r="C14" t="s">
        <v>21</v>
      </c>
      <c r="D1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psu__Amperage</v>
      </c>
      <c r="E14" t="s">
        <v>246</v>
      </c>
      <c r="F14" t="s">
        <v>253</v>
      </c>
      <c r="H14"/>
      <c r="I14"/>
      <c r="J14" s="15" t="s">
        <v>247</v>
      </c>
      <c r="K14" s="15"/>
      <c r="L14" s="15"/>
      <c r="M14" s="15" t="s">
        <v>247</v>
      </c>
      <c r="Q14"/>
      <c r="T14" s="15" t="s">
        <v>246</v>
      </c>
      <c r="Y14" s="2">
        <f t="shared" si="0"/>
        <v>1</v>
      </c>
      <c r="Z14">
        <f>COUNTA(table_acSheet124[[#This Row],["Type" List Right of this Column]:[Safety Device]])</f>
        <v>1</v>
      </c>
      <c r="AA14">
        <f>COUNTIF(table_acSheet124[[#This Row],["Type" List Right of this Column]:[Safety Device]],"X")</f>
        <v>1</v>
      </c>
      <c r="AB14">
        <f>COUNTIF(table_acSheet124[[#This Row],["Type" List Right of this Column]:[Safety Device]],"O")</f>
        <v>0</v>
      </c>
      <c r="AC14" s="17"/>
      <c r="AD14" s="15"/>
      <c r="AF14" s="15"/>
      <c r="AG14" s="15"/>
      <c r="AH14" s="15" t="s">
        <v>251</v>
      </c>
      <c r="AI14" s="15"/>
      <c r="AJ14" s="15"/>
      <c r="AK14" s="15"/>
      <c r="AL14" s="15"/>
      <c r="AM14" s="15"/>
      <c r="AN14" s="15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>
      <c r="A15" t="s">
        <v>23</v>
      </c>
      <c r="B15" t="b">
        <f>IF(table_acSheet124[[#This Row],[Total Used by Type]]&gt;0, TRUE, FALSE)</f>
        <v>1</v>
      </c>
      <c r="C15" t="s">
        <v>23</v>
      </c>
      <c r="D1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psu__Area</v>
      </c>
      <c r="E15" t="s">
        <v>246</v>
      </c>
      <c r="F15" t="s">
        <v>254</v>
      </c>
      <c r="J15" s="15" t="s">
        <v>247</v>
      </c>
      <c r="K15" s="15"/>
      <c r="L15" s="15"/>
      <c r="M15" s="15" t="s">
        <v>247</v>
      </c>
      <c r="N15" t="s">
        <v>249</v>
      </c>
      <c r="P15" s="16" t="s">
        <v>249</v>
      </c>
      <c r="Q15"/>
      <c r="T15" s="15" t="s">
        <v>246</v>
      </c>
      <c r="U15" t="s">
        <v>250</v>
      </c>
      <c r="Y15" s="2">
        <f t="shared" si="0"/>
        <v>2</v>
      </c>
      <c r="Z15">
        <f>COUNTA(table_acSheet124[[#This Row],["Type" List Right of this Column]:[Safety Device]])</f>
        <v>2</v>
      </c>
      <c r="AA15">
        <f>COUNTIF(table_acSheet124[[#This Row],["Type" List Right of this Column]:[Safety Device]],"X")</f>
        <v>2</v>
      </c>
      <c r="AB15">
        <f>COUNTIF(table_acSheet124[[#This Row],["Type" List Right of this Column]:[Safety Device]],"O")</f>
        <v>0</v>
      </c>
      <c r="AC15" s="17"/>
      <c r="AD15" s="15"/>
      <c r="AE15" s="15" t="s">
        <v>251</v>
      </c>
      <c r="AF15" s="15"/>
      <c r="AG15" s="15"/>
      <c r="AH15" s="15"/>
      <c r="AI15" s="15"/>
      <c r="AJ15" s="15"/>
      <c r="AK15" s="15"/>
      <c r="AL15" s="15" t="s">
        <v>251</v>
      </c>
      <c r="AM15" s="15"/>
      <c r="AN15" s="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</row>
    <row r="16" spans="1:148">
      <c r="A16" t="s">
        <v>24</v>
      </c>
      <c r="B16" t="b">
        <f>IF(table_acSheet124[[#This Row],[Total Used by Type]]&gt;0, TRUE, FALSE)</f>
        <v>1</v>
      </c>
      <c r="C16" t="s">
        <v>24</v>
      </c>
      <c r="D1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psu__Area_Services</v>
      </c>
      <c r="E16" t="s">
        <v>246</v>
      </c>
      <c r="J16" s="15" t="s">
        <v>246</v>
      </c>
      <c r="K16" s="15"/>
      <c r="L16" s="15"/>
      <c r="M16" s="15" t="s">
        <v>246</v>
      </c>
      <c r="N16" t="s">
        <v>255</v>
      </c>
      <c r="P16" s="16" t="s">
        <v>256</v>
      </c>
      <c r="Q16"/>
      <c r="T16" s="15"/>
      <c r="U16" t="s">
        <v>250</v>
      </c>
      <c r="Y16" s="2">
        <f t="shared" si="0"/>
        <v>1</v>
      </c>
      <c r="Z16">
        <f>COUNTA(table_acSheet124[[#This Row],["Type" List Right of this Column]:[Safety Device]])</f>
        <v>1</v>
      </c>
      <c r="AA16">
        <f>COUNTIF(table_acSheet124[[#This Row],["Type" List Right of this Column]:[Safety Device]],"X")</f>
        <v>1</v>
      </c>
      <c r="AB16">
        <f>COUNTIF(table_acSheet124[[#This Row],["Type" List Right of this Column]:[Safety Device]],"O")</f>
        <v>0</v>
      </c>
      <c r="AC16" s="17"/>
      <c r="AD16" s="15" t="s">
        <v>251</v>
      </c>
      <c r="AF16" s="15"/>
      <c r="AG16" s="15"/>
      <c r="AH16" s="15"/>
      <c r="AI16" s="15"/>
      <c r="AJ16" s="15"/>
      <c r="AK16" s="15"/>
      <c r="AL16" s="15"/>
      <c r="AM16" s="15"/>
      <c r="AN16" s="15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</row>
    <row r="17" spans="1:148">
      <c r="A17" t="s">
        <v>25</v>
      </c>
      <c r="B17" t="b">
        <f>IF(table_acSheet124[[#This Row],[Total Used by Type]]&gt;0, TRUE, FALSE)</f>
        <v>1</v>
      </c>
      <c r="C17" t="s">
        <v>25</v>
      </c>
      <c r="D1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psu__ASF_Type</v>
      </c>
      <c r="E17" t="s">
        <v>246</v>
      </c>
      <c r="J17" s="15" t="s">
        <v>246</v>
      </c>
      <c r="K17" s="15"/>
      <c r="L17" s="15"/>
      <c r="M17" s="15" t="s">
        <v>247</v>
      </c>
      <c r="N17" t="s">
        <v>257</v>
      </c>
      <c r="P17" s="16" t="s">
        <v>258</v>
      </c>
      <c r="Q17"/>
      <c r="T17" s="15"/>
      <c r="U17" t="s">
        <v>250</v>
      </c>
      <c r="Y17" s="2">
        <f t="shared" si="0"/>
        <v>1</v>
      </c>
      <c r="Z17">
        <f>COUNTA(table_acSheet124[[#This Row],["Type" List Right of this Column]:[Safety Device]])</f>
        <v>1</v>
      </c>
      <c r="AA17">
        <f>COUNTIF(table_acSheet124[[#This Row],["Type" List Right of this Column]:[Safety Device]],"X")</f>
        <v>1</v>
      </c>
      <c r="AB17">
        <f>COUNTIF(table_acSheet124[[#This Row],["Type" List Right of this Column]:[Safety Device]],"O")</f>
        <v>0</v>
      </c>
      <c r="AC17" s="17"/>
      <c r="AD17" s="15"/>
      <c r="AE17" s="15" t="s">
        <v>251</v>
      </c>
      <c r="AF17" s="15"/>
      <c r="AG17" s="15"/>
      <c r="AH17" s="15"/>
      <c r="AI17" s="15"/>
      <c r="AJ17" s="15"/>
      <c r="AK17" s="15"/>
      <c r="AL17" s="15"/>
      <c r="AM17" s="15"/>
      <c r="AN17" s="15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</row>
    <row r="18" spans="1:148">
      <c r="A18" t="s">
        <v>26</v>
      </c>
      <c r="B18" t="b">
        <f>IF(table_acSheet124[[#This Row],[Total Used by Type]]&gt;0, TRUE, FALSE)</f>
        <v>1</v>
      </c>
      <c r="C18" t="s">
        <v>26</v>
      </c>
      <c r="D1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psu__Assets</v>
      </c>
      <c r="E18" t="s">
        <v>246</v>
      </c>
      <c r="J18" s="15" t="s">
        <v>246</v>
      </c>
      <c r="K18" s="15"/>
      <c r="L18" s="15"/>
      <c r="M18" s="15" t="s">
        <v>246</v>
      </c>
      <c r="N18" t="s">
        <v>249</v>
      </c>
      <c r="P18" s="16" t="s">
        <v>249</v>
      </c>
      <c r="Q18"/>
      <c r="T18" s="15"/>
      <c r="U18" t="s">
        <v>250</v>
      </c>
      <c r="Y18" s="2">
        <f t="shared" si="0"/>
        <v>1</v>
      </c>
      <c r="Z18">
        <f>COUNTA(table_acSheet124[[#This Row],["Type" List Right of this Column]:[Safety Device]])</f>
        <v>1</v>
      </c>
      <c r="AA18">
        <f>COUNTIF(table_acSheet124[[#This Row],["Type" List Right of this Column]:[Safety Device]],"X")</f>
        <v>1</v>
      </c>
      <c r="AB18">
        <f>COUNTIF(table_acSheet124[[#This Row],["Type" List Right of this Column]:[Safety Device]],"O")</f>
        <v>0</v>
      </c>
      <c r="AC18" s="17"/>
      <c r="AD18" s="15"/>
      <c r="AE18" s="15" t="s">
        <v>251</v>
      </c>
      <c r="AF18" s="15"/>
      <c r="AG18" s="15"/>
      <c r="AH18" s="15"/>
      <c r="AI18" s="15"/>
      <c r="AJ18" s="15"/>
      <c r="AK18" s="15"/>
      <c r="AL18" s="15"/>
      <c r="AM18" s="15"/>
      <c r="AN18" s="15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</row>
    <row r="19" spans="1:148">
      <c r="A19" t="s">
        <v>259</v>
      </c>
      <c r="B19" t="b">
        <f>IF(table_acSheet124[[#This Row],[Total Used by Type]]&gt;0, TRUE, FALSE)</f>
        <v>1</v>
      </c>
      <c r="C19" t="s">
        <v>27</v>
      </c>
      <c r="D1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psu__Associated_Asset</v>
      </c>
      <c r="J19" s="15"/>
      <c r="K19" s="15"/>
      <c r="L19" s="15"/>
      <c r="M19" s="15"/>
      <c r="Q19"/>
      <c r="T19" s="15"/>
      <c r="Y19" s="2">
        <f>AA19/$Z$10</f>
        <v>0</v>
      </c>
      <c r="Z19">
        <f>COUNTA(table_acSheet124[[#This Row],["Type" List Right of this Column]:[Safety Device]])</f>
        <v>1</v>
      </c>
      <c r="AA19">
        <f>COUNTIF(table_acSheet124[[#This Row],["Type" List Right of this Column]:[Safety Device]],"X")</f>
        <v>0</v>
      </c>
      <c r="AB19">
        <f>COUNTIF(table_acSheet124[[#This Row],["Type" List Right of this Column]:[Safety Device]],"O")</f>
        <v>0</v>
      </c>
      <c r="AC19" s="17"/>
      <c r="AD19" s="15"/>
      <c r="AF19" s="15"/>
      <c r="AG19" s="15"/>
      <c r="AH19" s="15"/>
      <c r="AI19" s="15"/>
      <c r="AJ19" s="15"/>
      <c r="AK19" s="15"/>
      <c r="AL19" s="15"/>
      <c r="AM19" s="15"/>
      <c r="AN19" s="15" t="s">
        <v>252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>
      <c r="A20" t="s">
        <v>29</v>
      </c>
      <c r="B20" t="b">
        <f>IF(table_acSheet124[[#This Row],[Total Used by Type]]&gt;0, TRUE, FALSE)</f>
        <v>1</v>
      </c>
      <c r="C20" t="s">
        <v>29</v>
      </c>
      <c r="D2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psu__Barcode</v>
      </c>
      <c r="E20" t="s">
        <v>246</v>
      </c>
      <c r="I20" s="18" t="s">
        <v>246</v>
      </c>
      <c r="J20" s="15" t="s">
        <v>246</v>
      </c>
      <c r="K20" s="15"/>
      <c r="L20" s="15"/>
      <c r="M20" s="15" t="s">
        <v>246</v>
      </c>
      <c r="Q20"/>
      <c r="T20" s="15"/>
      <c r="Y20" s="2">
        <f t="shared" si="0"/>
        <v>3</v>
      </c>
      <c r="Z20">
        <f>COUNTA(table_acSheet124[[#This Row],["Type" List Right of this Column]:[Safety Device]])</f>
        <v>3</v>
      </c>
      <c r="AA20">
        <f>COUNTIF(table_acSheet124[[#This Row],["Type" List Right of this Column]:[Safety Device]],"X")</f>
        <v>3</v>
      </c>
      <c r="AB20">
        <f>COUNTIF(table_acSheet124[[#This Row],["Type" List Right of this Column]:[Safety Device]],"O")</f>
        <v>0</v>
      </c>
      <c r="AC20" s="17"/>
      <c r="AD20" s="15"/>
      <c r="AF20" s="15"/>
      <c r="AG20" s="15"/>
      <c r="AH20" s="15" t="s">
        <v>251</v>
      </c>
      <c r="AI20" s="15" t="s">
        <v>251</v>
      </c>
      <c r="AJ20" s="15"/>
      <c r="AK20" s="15"/>
      <c r="AL20" s="15"/>
      <c r="AM20" s="15"/>
      <c r="AN20" s="15" t="s">
        <v>251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</row>
    <row r="21" spans="1:148">
      <c r="A21" t="s">
        <v>30</v>
      </c>
      <c r="B21" t="b">
        <f>IF(table_acSheet124[[#This Row],[Total Used by Type]]&gt;0, TRUE, FALSE)</f>
        <v>1</v>
      </c>
      <c r="C21" t="s">
        <v>30</v>
      </c>
      <c r="D2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psu__BAS_Control_ID</v>
      </c>
      <c r="E21" t="s">
        <v>246</v>
      </c>
      <c r="J21" s="15" t="s">
        <v>246</v>
      </c>
      <c r="K21" s="15"/>
      <c r="L21" s="15"/>
      <c r="M21" s="15" t="s">
        <v>246</v>
      </c>
      <c r="Q21"/>
      <c r="T21" s="15"/>
      <c r="Y21" s="2">
        <f t="shared" si="0"/>
        <v>0</v>
      </c>
      <c r="Z21">
        <f>COUNTA(table_acSheet124[[#This Row],["Type" List Right of this Column]:[Safety Device]])</f>
        <v>1</v>
      </c>
      <c r="AA21">
        <f>COUNTIF(table_acSheet124[[#This Row],["Type" List Right of this Column]:[Safety Device]],"X")</f>
        <v>0</v>
      </c>
      <c r="AB21">
        <f>COUNTIF(table_acSheet124[[#This Row],["Type" List Right of this Column]:[Safety Device]],"O")</f>
        <v>0</v>
      </c>
      <c r="AC21" s="17"/>
      <c r="AD21" s="15"/>
      <c r="AF21" s="15" t="s">
        <v>252</v>
      </c>
      <c r="AG21" s="15"/>
      <c r="AH21" s="15"/>
      <c r="AI21" s="15"/>
      <c r="AJ21" s="15"/>
      <c r="AK21" s="15"/>
      <c r="AL21" s="15"/>
      <c r="AM21" s="15"/>
      <c r="AN21" s="15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</row>
    <row r="22" spans="1:148">
      <c r="A22" t="s">
        <v>31</v>
      </c>
      <c r="B22" t="b">
        <f>IF(table_acSheet124[[#This Row],[Total Used by Type]]&gt;0, TRUE, FALSE)</f>
        <v>1</v>
      </c>
      <c r="C22" t="s">
        <v>31</v>
      </c>
      <c r="D2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psu__Budget_Code</v>
      </c>
      <c r="E22" t="s">
        <v>246</v>
      </c>
      <c r="J22" s="15" t="s">
        <v>246</v>
      </c>
      <c r="K22" s="15"/>
      <c r="L22" s="15"/>
      <c r="M22" s="15" t="s">
        <v>246</v>
      </c>
      <c r="N22" t="s">
        <v>249</v>
      </c>
      <c r="P22" s="16" t="s">
        <v>249</v>
      </c>
      <c r="Q22"/>
      <c r="T22" s="15"/>
      <c r="U22" t="s">
        <v>250</v>
      </c>
      <c r="Y22" s="2">
        <f t="shared" si="0"/>
        <v>1</v>
      </c>
      <c r="Z22">
        <f>COUNTA(table_acSheet124[[#This Row],["Type" List Right of this Column]:[Safety Device]])</f>
        <v>1</v>
      </c>
      <c r="AA22">
        <f>COUNTIF(table_acSheet124[[#This Row],["Type" List Right of this Column]:[Safety Device]],"X")</f>
        <v>1</v>
      </c>
      <c r="AB22">
        <f>COUNTIF(table_acSheet124[[#This Row],["Type" List Right of this Column]:[Safety Device]],"O")</f>
        <v>0</v>
      </c>
      <c r="AC22" s="17"/>
      <c r="AD22" s="15"/>
      <c r="AE22" s="15" t="s">
        <v>251</v>
      </c>
      <c r="AF22" s="15"/>
      <c r="AG22" s="15"/>
      <c r="AH22" s="15"/>
      <c r="AI22" s="15"/>
      <c r="AJ22" s="15"/>
      <c r="AK22" s="15"/>
      <c r="AL22" s="15"/>
      <c r="AM22" s="15"/>
      <c r="AN22" s="15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</row>
    <row r="23" spans="1:148">
      <c r="A23" t="s">
        <v>32</v>
      </c>
      <c r="B23" t="b">
        <f>IF(table_acSheet124[[#This Row],[Total Used by Type]]&gt;0, TRUE, FALSE)</f>
        <v>1</v>
      </c>
      <c r="C23" t="s">
        <v>32</v>
      </c>
      <c r="D2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psu__Building_Name</v>
      </c>
      <c r="E23" t="s">
        <v>246</v>
      </c>
      <c r="J23" s="15" t="s">
        <v>246</v>
      </c>
      <c r="K23" s="15"/>
      <c r="L23" s="15"/>
      <c r="M23" s="15" t="s">
        <v>247</v>
      </c>
      <c r="N23" t="s">
        <v>249</v>
      </c>
      <c r="P23" s="16" t="s">
        <v>249</v>
      </c>
      <c r="Q23"/>
      <c r="T23" s="15"/>
      <c r="U23" t="s">
        <v>250</v>
      </c>
      <c r="Y23" s="2">
        <f t="shared" si="0"/>
        <v>1</v>
      </c>
      <c r="Z23">
        <f>COUNTA(table_acSheet124[[#This Row],["Type" List Right of this Column]:[Safety Device]])</f>
        <v>1</v>
      </c>
      <c r="AA23">
        <f>COUNTIF(table_acSheet124[[#This Row],["Type" List Right of this Column]:[Safety Device]],"X")</f>
        <v>1</v>
      </c>
      <c r="AB23">
        <f>COUNTIF(table_acSheet124[[#This Row],["Type" List Right of this Column]:[Safety Device]],"O")</f>
        <v>0</v>
      </c>
      <c r="AC23" s="17"/>
      <c r="AD23" s="15" t="s">
        <v>251</v>
      </c>
      <c r="AF23" s="15"/>
      <c r="AG23" s="15"/>
      <c r="AH23" s="15"/>
      <c r="AI23" s="15"/>
      <c r="AJ23" s="15"/>
      <c r="AK23" s="15"/>
      <c r="AL23" s="15"/>
      <c r="AM23" s="15"/>
      <c r="AN23" s="15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</row>
    <row r="24" spans="1:148">
      <c r="A24" t="s">
        <v>33</v>
      </c>
      <c r="B24" t="b">
        <f>IF(table_acSheet124[[#This Row],[Total Used by Type]]&gt;0, TRUE, FALSE)</f>
        <v>1</v>
      </c>
      <c r="C24" t="s">
        <v>33</v>
      </c>
      <c r="D2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psu__Building_Count</v>
      </c>
      <c r="E24" t="s">
        <v>246</v>
      </c>
      <c r="J24" s="15" t="s">
        <v>246</v>
      </c>
      <c r="K24" s="15"/>
      <c r="L24" s="15"/>
      <c r="M24" s="15" t="s">
        <v>247</v>
      </c>
      <c r="N24" t="s">
        <v>249</v>
      </c>
      <c r="P24" s="16" t="s">
        <v>249</v>
      </c>
      <c r="Q24"/>
      <c r="T24" s="15"/>
      <c r="U24" t="s">
        <v>250</v>
      </c>
      <c r="Y24" s="2">
        <f t="shared" si="0"/>
        <v>1</v>
      </c>
      <c r="Z24">
        <f>COUNTA(table_acSheet124[[#This Row],["Type" List Right of this Column]:[Safety Device]])</f>
        <v>1</v>
      </c>
      <c r="AA24">
        <f>COUNTIF(table_acSheet124[[#This Row],["Type" List Right of this Column]:[Safety Device]],"X")</f>
        <v>1</v>
      </c>
      <c r="AB24">
        <f>COUNTIF(table_acSheet124[[#This Row],["Type" List Right of this Column]:[Safety Device]],"O")</f>
        <v>0</v>
      </c>
      <c r="AC24" s="17"/>
      <c r="AD24" s="15" t="s">
        <v>251</v>
      </c>
      <c r="AF24" s="15"/>
      <c r="AG24" s="15"/>
      <c r="AH24" s="15"/>
      <c r="AI24" s="15"/>
      <c r="AJ24" s="15"/>
      <c r="AK24" s="15"/>
      <c r="AL24" s="15"/>
      <c r="AM24" s="15"/>
      <c r="AN24" s="15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</row>
    <row r="25" spans="1:148">
      <c r="A25" t="s">
        <v>34</v>
      </c>
      <c r="B25" t="b">
        <f>IF(table_acSheet124[[#This Row],[Total Used by Type]]&gt;0, TRUE, FALSE)</f>
        <v>1</v>
      </c>
      <c r="C25" t="s">
        <v>34</v>
      </c>
      <c r="D2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psu__Building_Function</v>
      </c>
      <c r="E25" t="s">
        <v>246</v>
      </c>
      <c r="J25" s="15" t="s">
        <v>246</v>
      </c>
      <c r="K25" s="15" t="s">
        <v>246</v>
      </c>
      <c r="L25" s="15"/>
      <c r="M25" s="15" t="s">
        <v>247</v>
      </c>
      <c r="N25" t="s">
        <v>260</v>
      </c>
      <c r="P25" s="16" t="s">
        <v>261</v>
      </c>
      <c r="Q25"/>
      <c r="T25" s="15"/>
      <c r="U25" t="s">
        <v>250</v>
      </c>
      <c r="Y25" s="2">
        <f t="shared" si="0"/>
        <v>1</v>
      </c>
      <c r="Z25">
        <f>COUNTA(table_acSheet124[[#This Row],["Type" List Right of this Column]:[Safety Device]])</f>
        <v>1</v>
      </c>
      <c r="AA25">
        <f>COUNTIF(table_acSheet124[[#This Row],["Type" List Right of this Column]:[Safety Device]],"X")</f>
        <v>1</v>
      </c>
      <c r="AB25">
        <f>COUNTIF(table_acSheet124[[#This Row],["Type" List Right of this Column]:[Safety Device]],"O")</f>
        <v>0</v>
      </c>
      <c r="AC25" s="17"/>
      <c r="AD25" s="15" t="s">
        <v>251</v>
      </c>
      <c r="AF25" s="15"/>
      <c r="AG25" s="15"/>
      <c r="AH25" s="15"/>
      <c r="AI25" s="15"/>
      <c r="AJ25" s="15"/>
      <c r="AK25" s="15"/>
      <c r="AL25" s="15"/>
      <c r="AM25" s="15"/>
      <c r="AN25" s="1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</row>
    <row r="26" spans="1:148">
      <c r="A26" t="s">
        <v>35</v>
      </c>
      <c r="B26" t="b">
        <f>IF(table_acSheet124[[#This Row],[Total Used by Type]]&gt;0, TRUE, FALSE)</f>
        <v>1</v>
      </c>
      <c r="C26" t="s">
        <v>35</v>
      </c>
      <c r="D2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psu__Building_Function_Category</v>
      </c>
      <c r="E26" t="s">
        <v>246</v>
      </c>
      <c r="J26" s="15" t="s">
        <v>246</v>
      </c>
      <c r="K26" s="15" t="s">
        <v>246</v>
      </c>
      <c r="L26" s="15"/>
      <c r="M26" s="15" t="s">
        <v>247</v>
      </c>
      <c r="N26" t="s">
        <v>262</v>
      </c>
      <c r="P26" s="16" t="s">
        <v>256</v>
      </c>
      <c r="Q26"/>
      <c r="T26" s="15"/>
      <c r="U26" t="s">
        <v>250</v>
      </c>
      <c r="Y26" s="2">
        <f t="shared" si="0"/>
        <v>1</v>
      </c>
      <c r="Z26">
        <f>COUNTA(table_acSheet124[[#This Row],["Type" List Right of this Column]:[Safety Device]])</f>
        <v>1</v>
      </c>
      <c r="AA26">
        <f>COUNTIF(table_acSheet124[[#This Row],["Type" List Right of this Column]:[Safety Device]],"X")</f>
        <v>1</v>
      </c>
      <c r="AB26">
        <f>COUNTIF(table_acSheet124[[#This Row],["Type" List Right of this Column]:[Safety Device]],"O")</f>
        <v>0</v>
      </c>
      <c r="AC26" s="17"/>
      <c r="AD26" s="15" t="s">
        <v>251</v>
      </c>
      <c r="AF26" s="15"/>
      <c r="AG26" s="15"/>
      <c r="AH26" s="15"/>
      <c r="AI26" s="15"/>
      <c r="AJ26" s="15"/>
      <c r="AK26" s="15"/>
      <c r="AL26" s="15"/>
      <c r="AM26" s="15"/>
      <c r="AN26" s="15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</row>
    <row r="27" spans="1:148">
      <c r="A27" t="s">
        <v>36</v>
      </c>
      <c r="B27" t="b">
        <f>IF(table_acSheet124[[#This Row],[Total Used by Type]]&gt;0, TRUE, FALSE)</f>
        <v>1</v>
      </c>
      <c r="C27" t="s">
        <v>36</v>
      </c>
      <c r="D2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psu__Building_Lease_Code</v>
      </c>
      <c r="E27" t="s">
        <v>246</v>
      </c>
      <c r="J27" s="15" t="s">
        <v>246</v>
      </c>
      <c r="K27" s="15"/>
      <c r="L27" s="15"/>
      <c r="M27" s="15" t="s">
        <v>246</v>
      </c>
      <c r="N27" t="s">
        <v>249</v>
      </c>
      <c r="P27" s="16" t="s">
        <v>249</v>
      </c>
      <c r="Q27"/>
      <c r="T27" s="15"/>
      <c r="U27" t="s">
        <v>250</v>
      </c>
      <c r="Y27" s="2">
        <f t="shared" si="0"/>
        <v>1</v>
      </c>
      <c r="Z27">
        <f>COUNTA(table_acSheet124[[#This Row],["Type" List Right of this Column]:[Safety Device]])</f>
        <v>1</v>
      </c>
      <c r="AA27">
        <f>COUNTIF(table_acSheet124[[#This Row],["Type" List Right of this Column]:[Safety Device]],"X")</f>
        <v>1</v>
      </c>
      <c r="AB27">
        <f>COUNTIF(table_acSheet124[[#This Row],["Type" List Right of this Column]:[Safety Device]],"O")</f>
        <v>0</v>
      </c>
      <c r="AC27" s="17"/>
      <c r="AD27" s="15" t="s">
        <v>251</v>
      </c>
      <c r="AF27" s="15"/>
      <c r="AG27" s="15"/>
      <c r="AH27" s="15"/>
      <c r="AI27" s="15"/>
      <c r="AJ27" s="15"/>
      <c r="AK27" s="15"/>
      <c r="AL27" s="15"/>
      <c r="AM27" s="15"/>
      <c r="AN27" s="15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</row>
    <row r="28" spans="1:148">
      <c r="A28" t="s">
        <v>37</v>
      </c>
      <c r="B28" t="b">
        <f>IF(table_acSheet124[[#This Row],[Total Used by Type]]&gt;0, TRUE, FALSE)</f>
        <v>1</v>
      </c>
      <c r="C28" t="s">
        <v>37</v>
      </c>
      <c r="D2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psu__Building_Number</v>
      </c>
      <c r="E28" t="s">
        <v>246</v>
      </c>
      <c r="J28" s="15" t="s">
        <v>246</v>
      </c>
      <c r="K28" s="15"/>
      <c r="L28" s="15"/>
      <c r="M28" s="15" t="s">
        <v>247</v>
      </c>
      <c r="N28" t="s">
        <v>249</v>
      </c>
      <c r="P28" s="16" t="s">
        <v>249</v>
      </c>
      <c r="Q28"/>
      <c r="T28" s="15"/>
      <c r="U28" t="s">
        <v>250</v>
      </c>
      <c r="Y28" s="2">
        <f t="shared" si="0"/>
        <v>3</v>
      </c>
      <c r="Z28">
        <f>COUNTA(table_acSheet124[[#This Row],["Type" List Right of this Column]:[Safety Device]])</f>
        <v>3</v>
      </c>
      <c r="AA28">
        <f>COUNTIF(table_acSheet124[[#This Row],["Type" List Right of this Column]:[Safety Device]],"X")</f>
        <v>3</v>
      </c>
      <c r="AB28">
        <f>COUNTIF(table_acSheet124[[#This Row],["Type" List Right of this Column]:[Safety Device]],"O")</f>
        <v>0</v>
      </c>
      <c r="AC28" s="17"/>
      <c r="AD28" s="15" t="s">
        <v>251</v>
      </c>
      <c r="AF28" s="15"/>
      <c r="AG28" s="15"/>
      <c r="AH28" s="15"/>
      <c r="AI28" s="15"/>
      <c r="AJ28" s="15" t="s">
        <v>251</v>
      </c>
      <c r="AK28" s="15" t="s">
        <v>251</v>
      </c>
      <c r="AL28" s="15"/>
      <c r="AM28" s="15"/>
      <c r="AN28" s="15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</row>
    <row r="29" spans="1:148">
      <c r="A29" t="s">
        <v>38</v>
      </c>
      <c r="B29" t="b">
        <f>IF(table_acSheet124[[#This Row],[Total Used by Type]]&gt;0, TRUE, FALSE)</f>
        <v>1</v>
      </c>
      <c r="C29" t="s">
        <v>38</v>
      </c>
      <c r="D2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psu__Campus</v>
      </c>
      <c r="E29" t="s">
        <v>246</v>
      </c>
      <c r="J29" s="15" t="s">
        <v>246</v>
      </c>
      <c r="K29" s="15"/>
      <c r="L29" s="15"/>
      <c r="M29" s="15" t="s">
        <v>247</v>
      </c>
      <c r="N29" t="s">
        <v>263</v>
      </c>
      <c r="P29" s="16" t="s">
        <v>264</v>
      </c>
      <c r="Q29"/>
      <c r="T29" s="15"/>
      <c r="U29" t="s">
        <v>250</v>
      </c>
      <c r="Y29" s="2">
        <f t="shared" si="0"/>
        <v>1</v>
      </c>
      <c r="Z29">
        <f>COUNTA(table_acSheet124[[#This Row],["Type" List Right of this Column]:[Safety Device]])</f>
        <v>1</v>
      </c>
      <c r="AA29">
        <f>COUNTIF(table_acSheet124[[#This Row],["Type" List Right of this Column]:[Safety Device]],"X")</f>
        <v>1</v>
      </c>
      <c r="AB29">
        <f>COUNTIF(table_acSheet124[[#This Row],["Type" List Right of this Column]:[Safety Device]],"O")</f>
        <v>0</v>
      </c>
      <c r="AC29" s="17"/>
      <c r="AD29" s="15" t="s">
        <v>251</v>
      </c>
      <c r="AF29" s="15"/>
      <c r="AG29" s="15"/>
      <c r="AH29" s="15"/>
      <c r="AI29" s="15"/>
      <c r="AJ29" s="15"/>
      <c r="AK29" s="15"/>
      <c r="AL29" s="15"/>
      <c r="AM29" s="15"/>
      <c r="AN29" s="15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</row>
    <row r="30" spans="1:148">
      <c r="A30" t="s">
        <v>39</v>
      </c>
      <c r="B30" t="b">
        <f>IF(table_acSheet124[[#This Row],[Total Used by Type]]&gt;0, TRUE, FALSE)</f>
        <v>1</v>
      </c>
      <c r="D3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psu__Capacity</v>
      </c>
      <c r="J30" s="15"/>
      <c r="K30" s="15"/>
      <c r="L30" s="15"/>
      <c r="M30" s="15"/>
      <c r="Q30"/>
      <c r="T30" s="15"/>
      <c r="Y30" s="2">
        <f>AA30/$Z$10</f>
        <v>1</v>
      </c>
      <c r="Z30">
        <f>COUNTA(table_acSheet124[[#This Row],["Type" List Right of this Column]:[Safety Device]])</f>
        <v>1</v>
      </c>
      <c r="AA30">
        <f>COUNTIF(table_acSheet124[[#This Row],["Type" List Right of this Column]:[Safety Device]],"X")</f>
        <v>1</v>
      </c>
      <c r="AB30">
        <f>COUNTIF(table_acSheet124[[#This Row],["Type" List Right of this Column]:[Safety Device]],"O")</f>
        <v>0</v>
      </c>
      <c r="AC30" s="17"/>
      <c r="AD30" s="15"/>
      <c r="AF30" s="15"/>
      <c r="AG30" s="15"/>
      <c r="AH30" s="15"/>
      <c r="AI30" s="15"/>
      <c r="AJ30" s="15"/>
      <c r="AK30" s="15"/>
      <c r="AL30" s="15"/>
      <c r="AM30" s="15"/>
      <c r="AN30" s="15" t="s">
        <v>251</v>
      </c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</row>
    <row r="31" spans="1:148">
      <c r="A31" t="s">
        <v>40</v>
      </c>
      <c r="B31" t="b">
        <f>IF(table_acSheet124[[#This Row],[Total Used by Type]]&gt;0, TRUE, FALSE)</f>
        <v>1</v>
      </c>
      <c r="C31" t="s">
        <v>40</v>
      </c>
      <c r="D3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psu__Capacity_UOM</v>
      </c>
      <c r="J31" s="15"/>
      <c r="K31" s="15"/>
      <c r="L31" s="15"/>
      <c r="M31" s="15"/>
      <c r="Q31"/>
      <c r="T31" s="15"/>
      <c r="Y31" s="2">
        <f>AA31/$Z$10</f>
        <v>1</v>
      </c>
      <c r="Z31">
        <f>COUNTA(table_acSheet124[[#This Row],["Type" List Right of this Column]:[Safety Device]])</f>
        <v>1</v>
      </c>
      <c r="AA31">
        <f>COUNTIF(table_acSheet124[[#This Row],["Type" List Right of this Column]:[Safety Device]],"X")</f>
        <v>1</v>
      </c>
      <c r="AB31">
        <f>COUNTIF(table_acSheet124[[#This Row],["Type" List Right of this Column]:[Safety Device]],"O")</f>
        <v>0</v>
      </c>
      <c r="AC31" s="17"/>
      <c r="AD31" s="15"/>
      <c r="AF31" s="15"/>
      <c r="AG31" s="15"/>
      <c r="AH31" s="15"/>
      <c r="AI31" s="15"/>
      <c r="AJ31" s="15"/>
      <c r="AK31" s="15"/>
      <c r="AL31" s="15"/>
      <c r="AM31" s="15"/>
      <c r="AN31" s="15" t="s">
        <v>251</v>
      </c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</row>
    <row r="32" spans="1:148">
      <c r="A32" t="s">
        <v>44</v>
      </c>
      <c r="B32" t="b">
        <f>IF(table_acSheet124[[#This Row],[Total Used by Type]]&gt;0, TRUE, FALSE)</f>
        <v>1</v>
      </c>
      <c r="C32" t="s">
        <v>44</v>
      </c>
      <c r="D3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psu__Closet_Connector</v>
      </c>
      <c r="E32" t="s">
        <v>246</v>
      </c>
      <c r="J32" s="15" t="s">
        <v>246</v>
      </c>
      <c r="K32" s="15"/>
      <c r="L32" s="15"/>
      <c r="M32" s="15" t="s">
        <v>247</v>
      </c>
      <c r="N32" t="s">
        <v>265</v>
      </c>
      <c r="P32" s="16" t="s">
        <v>256</v>
      </c>
      <c r="T32" s="15"/>
      <c r="Y32" s="2">
        <f t="shared" si="0"/>
        <v>1</v>
      </c>
      <c r="Z32">
        <f>COUNTA(table_acSheet124[[#This Row],["Type" List Right of this Column]:[Safety Device]])</f>
        <v>1</v>
      </c>
      <c r="AA32">
        <f>COUNTIF(table_acSheet124[[#This Row],["Type" List Right of this Column]:[Safety Device]],"X")</f>
        <v>1</v>
      </c>
      <c r="AB32">
        <f>COUNTIF(table_acSheet124[[#This Row],["Type" List Right of this Column]:[Safety Device]],"O")</f>
        <v>0</v>
      </c>
      <c r="AC32" s="17"/>
      <c r="AD32" s="15"/>
      <c r="AF32" s="15"/>
      <c r="AG32" s="15"/>
      <c r="AH32" s="15"/>
      <c r="AI32" s="15"/>
      <c r="AJ32" s="15"/>
      <c r="AK32" s="15" t="s">
        <v>251</v>
      </c>
      <c r="AL32" s="15"/>
      <c r="AM32" s="15"/>
      <c r="AN32" s="15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</row>
    <row r="33" spans="1:148">
      <c r="A33" t="s">
        <v>49</v>
      </c>
      <c r="B33" t="b">
        <f>IF(table_acSheet124[[#This Row],[Total Used by Type]]&gt;0, TRUE, FALSE)</f>
        <v>1</v>
      </c>
      <c r="C33" t="s">
        <v>49</v>
      </c>
      <c r="D3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psu__College_Primary</v>
      </c>
      <c r="E33" t="s">
        <v>246</v>
      </c>
      <c r="J33" s="15" t="s">
        <v>246</v>
      </c>
      <c r="K33" s="15"/>
      <c r="L33" s="15"/>
      <c r="M33" s="15" t="s">
        <v>246</v>
      </c>
      <c r="N33" t="s">
        <v>249</v>
      </c>
      <c r="P33" s="16" t="s">
        <v>249</v>
      </c>
      <c r="Q33"/>
      <c r="T33" s="15"/>
      <c r="U33" t="s">
        <v>250</v>
      </c>
      <c r="Y33" s="2">
        <f t="shared" si="0"/>
        <v>1</v>
      </c>
      <c r="Z33">
        <f>COUNTA(table_acSheet124[[#This Row],["Type" List Right of this Column]:[Safety Device]])</f>
        <v>1</v>
      </c>
      <c r="AA33">
        <f>COUNTIF(table_acSheet124[[#This Row],["Type" List Right of this Column]:[Safety Device]],"X")</f>
        <v>1</v>
      </c>
      <c r="AB33">
        <f>COUNTIF(table_acSheet124[[#This Row],["Type" List Right of this Column]:[Safety Device]],"O")</f>
        <v>0</v>
      </c>
      <c r="AC33" s="17"/>
      <c r="AD33" s="15" t="s">
        <v>251</v>
      </c>
      <c r="AF33" s="15"/>
      <c r="AG33" s="15"/>
      <c r="AH33" s="15"/>
      <c r="AI33" s="15"/>
      <c r="AJ33" s="15"/>
      <c r="AK33" s="15"/>
      <c r="AL33" s="15"/>
      <c r="AM33" s="15"/>
      <c r="AN33" s="15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</row>
    <row r="34" spans="1:148">
      <c r="A34" t="s">
        <v>50</v>
      </c>
      <c r="B34" t="b">
        <f>IF(table_acSheet124[[#This Row],[Total Used by Type]]&gt;0, TRUE, FALSE)</f>
        <v>1</v>
      </c>
      <c r="D3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psu__Condition</v>
      </c>
      <c r="J34" s="15"/>
      <c r="K34" s="15"/>
      <c r="L34" s="15"/>
      <c r="M34" s="15"/>
      <c r="Q34"/>
      <c r="T34" s="15"/>
      <c r="Y34" s="2">
        <f>AA34/$Z$10</f>
        <v>1</v>
      </c>
      <c r="Z34">
        <f>COUNTA(table_acSheet124[[#This Row],["Type" List Right of this Column]:[Safety Device]])</f>
        <v>1</v>
      </c>
      <c r="AA34">
        <f>COUNTIF(table_acSheet124[[#This Row],["Type" List Right of this Column]:[Safety Device]],"X")</f>
        <v>1</v>
      </c>
      <c r="AB34">
        <f>COUNTIF(table_acSheet124[[#This Row],["Type" List Right of this Column]:[Safety Device]],"O")</f>
        <v>0</v>
      </c>
      <c r="AC34" s="17"/>
      <c r="AD34" s="15"/>
      <c r="AF34" s="15"/>
      <c r="AG34" s="15"/>
      <c r="AH34" s="15"/>
      <c r="AI34" s="15"/>
      <c r="AJ34" s="15"/>
      <c r="AK34" s="15"/>
      <c r="AL34" s="15" t="s">
        <v>251</v>
      </c>
      <c r="AM34" s="15"/>
      <c r="AN34" s="15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</row>
    <row r="35" spans="1:148">
      <c r="A35" t="s">
        <v>51</v>
      </c>
      <c r="B35" t="b">
        <f>IF(table_acSheet124[[#This Row],[Total Used by Type]]&gt;0, TRUE, FALSE)</f>
        <v>1</v>
      </c>
      <c r="C35" t="s">
        <v>51</v>
      </c>
      <c r="D3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psu__Condition_Code</v>
      </c>
      <c r="E35" t="s">
        <v>246</v>
      </c>
      <c r="J35" s="15" t="s">
        <v>246</v>
      </c>
      <c r="K35" s="15"/>
      <c r="L35" s="15"/>
      <c r="M35" s="15" t="s">
        <v>247</v>
      </c>
      <c r="N35" t="s">
        <v>50</v>
      </c>
      <c r="O35" t="s">
        <v>174</v>
      </c>
      <c r="P35" s="16" t="s">
        <v>256</v>
      </c>
      <c r="Q35"/>
      <c r="T35" s="15"/>
      <c r="U35" t="s">
        <v>250</v>
      </c>
      <c r="Y35" s="2">
        <f t="shared" si="0"/>
        <v>1</v>
      </c>
      <c r="Z35">
        <f>COUNTA(table_acSheet124[[#This Row],["Type" List Right of this Column]:[Safety Device]])</f>
        <v>1</v>
      </c>
      <c r="AA35">
        <f>COUNTIF(table_acSheet124[[#This Row],["Type" List Right of this Column]:[Safety Device]],"X")</f>
        <v>1</v>
      </c>
      <c r="AB35">
        <f>COUNTIF(table_acSheet124[[#This Row],["Type" List Right of this Column]:[Safety Device]],"O")</f>
        <v>0</v>
      </c>
      <c r="AC35" s="17"/>
      <c r="AD35" s="15" t="s">
        <v>251</v>
      </c>
      <c r="AF35" s="15"/>
      <c r="AG35" s="15"/>
      <c r="AH35" s="15"/>
      <c r="AI35" s="15"/>
      <c r="AJ35" s="15"/>
      <c r="AK35" s="15"/>
      <c r="AL35" s="15"/>
      <c r="AM35" s="15"/>
      <c r="AN35" s="1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</row>
    <row r="36" spans="1:148">
      <c r="A36" t="s">
        <v>266</v>
      </c>
      <c r="B36" t="b">
        <f>IF(table_acSheet124[[#This Row],[Total Used by Type]]&gt;0, TRUE, FALSE)</f>
        <v>1</v>
      </c>
      <c r="C36" t="s">
        <v>266</v>
      </c>
      <c r="D3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psu__Contains_Refrigerant?</v>
      </c>
      <c r="J36" s="15"/>
      <c r="K36" s="15"/>
      <c r="L36" s="15"/>
      <c r="M36" s="15"/>
      <c r="Q36"/>
      <c r="T36" s="15"/>
      <c r="Y36" s="2">
        <f>AA36/$Z$10</f>
        <v>1</v>
      </c>
      <c r="Z36">
        <f>COUNTA(table_acSheet124[[#This Row],["Type" List Right of this Column]:[Safety Device]])</f>
        <v>1</v>
      </c>
      <c r="AA36">
        <f>COUNTIF(table_acSheet124[[#This Row],["Type" List Right of this Column]:[Safety Device]],"X")</f>
        <v>1</v>
      </c>
      <c r="AB36">
        <f>COUNTIF(table_acSheet124[[#This Row],["Type" List Right of this Column]:[Safety Device]],"O")</f>
        <v>0</v>
      </c>
      <c r="AC36" s="17"/>
      <c r="AD36" s="15"/>
      <c r="AF36" s="15"/>
      <c r="AG36" s="15"/>
      <c r="AH36" s="15"/>
      <c r="AI36" s="15" t="s">
        <v>251</v>
      </c>
      <c r="AJ36" s="15"/>
      <c r="AK36" s="15"/>
      <c r="AL36" s="15"/>
      <c r="AM36" s="15"/>
      <c r="AN36" s="15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</row>
    <row r="37" spans="1:148">
      <c r="A37" t="s">
        <v>54</v>
      </c>
      <c r="B37" t="b">
        <f>IF(table_acSheet124[[#This Row],[Total Used by Type]]&gt;0, TRUE, FALSE)</f>
        <v>1</v>
      </c>
      <c r="C37" t="s">
        <v>54</v>
      </c>
      <c r="D3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psu__Count</v>
      </c>
      <c r="E37" t="s">
        <v>246</v>
      </c>
      <c r="J37" s="15" t="s">
        <v>247</v>
      </c>
      <c r="K37" s="15"/>
      <c r="L37" s="15"/>
      <c r="M37" s="15" t="s">
        <v>247</v>
      </c>
      <c r="T37" s="15" t="s">
        <v>246</v>
      </c>
      <c r="Y37" s="2">
        <f t="shared" si="0"/>
        <v>1</v>
      </c>
      <c r="Z37">
        <f>COUNTA(table_acSheet124[[#This Row],["Type" List Right of this Column]:[Safety Device]])</f>
        <v>1</v>
      </c>
      <c r="AA37">
        <f>COUNTIF(table_acSheet124[[#This Row],["Type" List Right of this Column]:[Safety Device]],"X")</f>
        <v>1</v>
      </c>
      <c r="AB37">
        <f>COUNTIF(table_acSheet124[[#This Row],["Type" List Right of this Column]:[Safety Device]],"O")</f>
        <v>0</v>
      </c>
      <c r="AC37" s="17"/>
      <c r="AD37" s="15"/>
      <c r="AF37" s="15"/>
      <c r="AG37" s="15" t="s">
        <v>251</v>
      </c>
      <c r="AH37" s="15"/>
      <c r="AI37" s="15"/>
      <c r="AJ37" s="15"/>
      <c r="AK37" s="15"/>
      <c r="AL37" s="15"/>
      <c r="AM37" s="15"/>
      <c r="AN37" s="15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</row>
    <row r="38" spans="1:148">
      <c r="A38" t="s">
        <v>55</v>
      </c>
      <c r="B38" t="b">
        <f>IF(table_acSheet124[[#This Row],[Total Used by Type]]&gt;0, TRUE, FALSE)</f>
        <v>1</v>
      </c>
      <c r="C38" t="s">
        <v>55</v>
      </c>
      <c r="D3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psu__Decommissioned</v>
      </c>
      <c r="E38" t="s">
        <v>246</v>
      </c>
      <c r="J38" s="15" t="s">
        <v>246</v>
      </c>
      <c r="K38" s="15"/>
      <c r="L38" s="15"/>
      <c r="M38" s="15" t="s">
        <v>246</v>
      </c>
      <c r="T38" s="15" t="s">
        <v>247</v>
      </c>
      <c r="Y38" s="2">
        <f t="shared" si="0"/>
        <v>0</v>
      </c>
      <c r="Z38">
        <f>COUNTA(table_acSheet124[[#This Row],["Type" List Right of this Column]:[Safety Device]])</f>
        <v>8</v>
      </c>
      <c r="AA38">
        <f>COUNTIF(table_acSheet124[[#This Row],["Type" List Right of this Column]:[Safety Device]],"X")</f>
        <v>0</v>
      </c>
      <c r="AB38">
        <f>COUNTIF(table_acSheet124[[#This Row],["Type" List Right of this Column]:[Safety Device]],"O")</f>
        <v>0</v>
      </c>
      <c r="AC38" s="17"/>
      <c r="AD38" s="15"/>
      <c r="AE38" s="15" t="s">
        <v>252</v>
      </c>
      <c r="AF38" s="15" t="s">
        <v>252</v>
      </c>
      <c r="AG38" s="15" t="s">
        <v>252</v>
      </c>
      <c r="AH38" s="15" t="s">
        <v>252</v>
      </c>
      <c r="AI38" s="15"/>
      <c r="AJ38" s="15" t="s">
        <v>252</v>
      </c>
      <c r="AK38" s="15" t="s">
        <v>252</v>
      </c>
      <c r="AL38" s="15" t="s">
        <v>252</v>
      </c>
      <c r="AM38" s="15"/>
      <c r="AN38" s="15" t="s">
        <v>252</v>
      </c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</row>
    <row r="39" spans="1:148">
      <c r="A39" t="s">
        <v>56</v>
      </c>
      <c r="B39" t="b">
        <f>IF(table_acSheet124[[#This Row],[Total Used by Type]]&gt;0, TRUE, FALSE)</f>
        <v>1</v>
      </c>
      <c r="C39" t="s">
        <v>56</v>
      </c>
      <c r="D3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psu__Department</v>
      </c>
      <c r="E39" t="s">
        <v>246</v>
      </c>
      <c r="J39" s="15" t="s">
        <v>246</v>
      </c>
      <c r="K39" s="15"/>
      <c r="L39" s="15"/>
      <c r="M39" s="15" t="s">
        <v>246</v>
      </c>
      <c r="N39" t="s">
        <v>249</v>
      </c>
      <c r="P39" s="16" t="s">
        <v>249</v>
      </c>
      <c r="Q39"/>
      <c r="T39" s="15"/>
      <c r="U39" t="s">
        <v>250</v>
      </c>
      <c r="Y39" s="2">
        <f t="shared" si="0"/>
        <v>0</v>
      </c>
      <c r="Z39">
        <f>COUNTA(table_acSheet124[[#This Row],["Type" List Right of this Column]:[Safety Device]])</f>
        <v>1</v>
      </c>
      <c r="AA39">
        <f>COUNTIF(table_acSheet124[[#This Row],["Type" List Right of this Column]:[Safety Device]],"X")</f>
        <v>0</v>
      </c>
      <c r="AB39">
        <f>COUNTIF(table_acSheet124[[#This Row],["Type" List Right of this Column]:[Safety Device]],"O")</f>
        <v>0</v>
      </c>
      <c r="AC39" s="17"/>
      <c r="AD39" s="15"/>
      <c r="AE39" s="15" t="s">
        <v>252</v>
      </c>
      <c r="AF39" s="15"/>
      <c r="AG39" s="15"/>
      <c r="AH39" s="15"/>
      <c r="AI39" s="15"/>
      <c r="AJ39" s="15"/>
      <c r="AK39" s="15"/>
      <c r="AL39" s="15"/>
      <c r="AM39" s="15"/>
      <c r="AN39" s="15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</row>
    <row r="40" spans="1:148">
      <c r="A40" t="s">
        <v>57</v>
      </c>
      <c r="B40" t="b">
        <f>IF(table_acSheet124[[#This Row],[Total Used by Type]]&gt;0, TRUE, FALSE)</f>
        <v>1</v>
      </c>
      <c r="C40" t="s">
        <v>57</v>
      </c>
      <c r="D4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psu__Description</v>
      </c>
      <c r="E40" t="s">
        <v>246</v>
      </c>
      <c r="H40"/>
      <c r="I40"/>
      <c r="J40" s="15" t="s">
        <v>246</v>
      </c>
      <c r="K40" s="15"/>
      <c r="L40" s="15"/>
      <c r="M40" s="15" t="s">
        <v>247</v>
      </c>
      <c r="Q40"/>
      <c r="T40" s="15"/>
      <c r="Y40" s="2">
        <f t="shared" si="0"/>
        <v>1</v>
      </c>
      <c r="Z40">
        <f>COUNTA(table_acSheet124[[#This Row],["Type" List Right of this Column]:[Safety Device]])</f>
        <v>4</v>
      </c>
      <c r="AA40">
        <f>COUNTIF(table_acSheet124[[#This Row],["Type" List Right of this Column]:[Safety Device]],"X")</f>
        <v>1</v>
      </c>
      <c r="AB40">
        <f>COUNTIF(table_acSheet124[[#This Row],["Type" List Right of this Column]:[Safety Device]],"O")</f>
        <v>3</v>
      </c>
      <c r="AC40" s="17"/>
      <c r="AD40" s="15"/>
      <c r="AF40" s="15" t="s">
        <v>267</v>
      </c>
      <c r="AG40" s="15"/>
      <c r="AH40" s="15" t="s">
        <v>267</v>
      </c>
      <c r="AI40" s="15"/>
      <c r="AJ40" s="15"/>
      <c r="AK40" s="15"/>
      <c r="AL40" s="15" t="s">
        <v>267</v>
      </c>
      <c r="AM40" s="15"/>
      <c r="AN40" s="15" t="s">
        <v>251</v>
      </c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</row>
    <row r="41" spans="1:148" outlineLevel="1">
      <c r="A41" t="s">
        <v>59</v>
      </c>
      <c r="B41" t="b">
        <f>IF(table_acSheet124[[#This Row],[Total Used by Type]]&gt;0, TRUE, FALSE)</f>
        <v>1</v>
      </c>
      <c r="C41" t="s">
        <v>59</v>
      </c>
      <c r="D4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psu__Division_Code</v>
      </c>
      <c r="E41" t="s">
        <v>246</v>
      </c>
      <c r="J41" s="15" t="s">
        <v>246</v>
      </c>
      <c r="K41" s="15"/>
      <c r="L41" s="15"/>
      <c r="M41" s="15" t="s">
        <v>246</v>
      </c>
      <c r="N41" t="s">
        <v>268</v>
      </c>
      <c r="P41" s="16" t="s">
        <v>256</v>
      </c>
      <c r="Q41"/>
      <c r="T41" s="15"/>
      <c r="U41" t="s">
        <v>250</v>
      </c>
      <c r="Y41" s="2">
        <f t="shared" si="0"/>
        <v>1</v>
      </c>
      <c r="Z41">
        <f>COUNTA(table_acSheet124[[#This Row],["Type" List Right of this Column]:[Safety Device]])</f>
        <v>1</v>
      </c>
      <c r="AA41">
        <f>COUNTIF(table_acSheet124[[#This Row],["Type" List Right of this Column]:[Safety Device]],"X")</f>
        <v>1</v>
      </c>
      <c r="AB41">
        <f>COUNTIF(table_acSheet124[[#This Row],["Type" List Right of this Column]:[Safety Device]],"O")</f>
        <v>0</v>
      </c>
      <c r="AC41" s="17"/>
      <c r="AD41" s="15"/>
      <c r="AE41" s="15" t="s">
        <v>251</v>
      </c>
      <c r="AF41" s="15"/>
      <c r="AG41" s="15"/>
      <c r="AH41" s="15"/>
      <c r="AI41" s="15"/>
      <c r="AJ41" s="15"/>
      <c r="AK41" s="15"/>
      <c r="AL41" s="15"/>
      <c r="AM41" s="15"/>
      <c r="AN41" s="15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</row>
    <row r="42" spans="1:148" outlineLevel="1">
      <c r="A42" t="s">
        <v>60</v>
      </c>
      <c r="B42" t="b">
        <f>IF(table_acSheet124[[#This Row],[Total Used by Type]]&gt;0, TRUE, FALSE)</f>
        <v>1</v>
      </c>
      <c r="C42" t="s">
        <v>60</v>
      </c>
      <c r="D4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psu__Donor</v>
      </c>
      <c r="E42" t="s">
        <v>246</v>
      </c>
      <c r="J42" s="15" t="s">
        <v>246</v>
      </c>
      <c r="K42" s="15"/>
      <c r="L42" s="15"/>
      <c r="M42" s="15" t="s">
        <v>246</v>
      </c>
      <c r="N42" t="s">
        <v>249</v>
      </c>
      <c r="P42" s="16" t="s">
        <v>249</v>
      </c>
      <c r="Q42"/>
      <c r="T42" s="15"/>
      <c r="U42" t="s">
        <v>250</v>
      </c>
      <c r="Y42" s="2">
        <f t="shared" si="0"/>
        <v>0</v>
      </c>
      <c r="Z42">
        <f>COUNTA(table_acSheet124[[#This Row],["Type" List Right of this Column]:[Safety Device]])</f>
        <v>1</v>
      </c>
      <c r="AA42">
        <f>COUNTIF(table_acSheet124[[#This Row],["Type" List Right of this Column]:[Safety Device]],"X")</f>
        <v>0</v>
      </c>
      <c r="AB42">
        <f>COUNTIF(table_acSheet124[[#This Row],["Type" List Right of this Column]:[Safety Device]],"O")</f>
        <v>0</v>
      </c>
      <c r="AC42" s="17"/>
      <c r="AD42" s="15"/>
      <c r="AE42" s="15" t="s">
        <v>252</v>
      </c>
      <c r="AF42" s="15"/>
      <c r="AG42" s="15"/>
      <c r="AH42" s="15"/>
      <c r="AI42" s="15"/>
      <c r="AJ42" s="15"/>
      <c r="AK42" s="15"/>
      <c r="AL42" s="15"/>
      <c r="AM42" s="15"/>
      <c r="AN42" s="15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</row>
    <row r="43" spans="1:148">
      <c r="A43" t="s">
        <v>65</v>
      </c>
      <c r="B43" t="b">
        <f>IF(table_acSheet124[[#This Row],[Total Used by Type]]&gt;0, TRUE, FALSE)</f>
        <v>1</v>
      </c>
      <c r="C43" t="s">
        <v>65</v>
      </c>
      <c r="D4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psu__Equipment_ID</v>
      </c>
      <c r="E43" t="s">
        <v>246</v>
      </c>
      <c r="I43" s="18" t="s">
        <v>246</v>
      </c>
      <c r="J43" s="15" t="s">
        <v>246</v>
      </c>
      <c r="K43" s="15"/>
      <c r="L43" s="15"/>
      <c r="M43" s="15" t="s">
        <v>246</v>
      </c>
      <c r="T43" s="15"/>
      <c r="Y43" s="2">
        <f t="shared" si="0"/>
        <v>5</v>
      </c>
      <c r="Z43">
        <f>COUNTA(table_acSheet124[[#This Row],["Type" List Right of this Column]:[Safety Device]])</f>
        <v>5</v>
      </c>
      <c r="AA43">
        <f>COUNTIF(table_acSheet124[[#This Row],["Type" List Right of this Column]:[Safety Device]],"X")</f>
        <v>5</v>
      </c>
      <c r="AB43">
        <f>COUNTIF(table_acSheet124[[#This Row],["Type" List Right of this Column]:[Safety Device]],"O")</f>
        <v>0</v>
      </c>
      <c r="AC43" s="17"/>
      <c r="AD43" s="15"/>
      <c r="AF43" s="15"/>
      <c r="AG43" s="15" t="s">
        <v>251</v>
      </c>
      <c r="AH43" s="15" t="s">
        <v>251</v>
      </c>
      <c r="AI43" s="15" t="s">
        <v>251</v>
      </c>
      <c r="AJ43" s="15"/>
      <c r="AK43" s="15"/>
      <c r="AL43" s="15" t="s">
        <v>251</v>
      </c>
      <c r="AM43" s="15"/>
      <c r="AN43" s="15" t="s">
        <v>251</v>
      </c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</row>
    <row r="44" spans="1:148">
      <c r="A44" t="s">
        <v>269</v>
      </c>
      <c r="B44" t="b">
        <f>IF(table_acSheet124[[#This Row],[Total Used by Type]]&gt;0, TRUE, FALSE)</f>
        <v>1</v>
      </c>
      <c r="C44" t="s">
        <v>269</v>
      </c>
      <c r="D4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psu__Equipment_Status</v>
      </c>
      <c r="J44" s="15"/>
      <c r="K44" s="15"/>
      <c r="L44" s="15"/>
      <c r="M44" s="15"/>
      <c r="T44" s="15"/>
      <c r="Y44" s="2">
        <f>AA44/$Z$10</f>
        <v>1</v>
      </c>
      <c r="Z44">
        <f>COUNTA(table_acSheet124[[#This Row],["Type" List Right of this Column]:[Safety Device]])</f>
        <v>1</v>
      </c>
      <c r="AA44">
        <f>COUNTIF(table_acSheet124[[#This Row],["Type" List Right of this Column]:[Safety Device]],"X")</f>
        <v>1</v>
      </c>
      <c r="AB44">
        <f>COUNTIF(table_acSheet124[[#This Row],["Type" List Right of this Column]:[Safety Device]],"O")</f>
        <v>0</v>
      </c>
      <c r="AC44" s="17"/>
      <c r="AD44" s="15"/>
      <c r="AF44" s="15"/>
      <c r="AG44" s="15"/>
      <c r="AH44" s="15"/>
      <c r="AI44" s="15" t="s">
        <v>251</v>
      </c>
      <c r="AJ44" s="15"/>
      <c r="AK44" s="15"/>
      <c r="AL44" s="15"/>
      <c r="AM44" s="15"/>
      <c r="AN44" s="15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</row>
    <row r="45" spans="1:148">
      <c r="A45" t="s">
        <v>67</v>
      </c>
      <c r="B45" t="b">
        <f>IF(table_acSheet124[[#This Row],[Total Used by Type]]&gt;0, TRUE, FALSE)</f>
        <v>1</v>
      </c>
      <c r="C45" t="s">
        <v>67</v>
      </c>
      <c r="D4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psu__Faceplate_Connector</v>
      </c>
      <c r="E45" t="s">
        <v>246</v>
      </c>
      <c r="J45" s="15" t="s">
        <v>246</v>
      </c>
      <c r="K45" s="15"/>
      <c r="L45" s="15"/>
      <c r="M45" s="15" t="s">
        <v>247</v>
      </c>
      <c r="N45" t="s">
        <v>265</v>
      </c>
      <c r="P45" s="16" t="s">
        <v>256</v>
      </c>
      <c r="T45" s="15"/>
      <c r="Y45" s="2">
        <f t="shared" si="0"/>
        <v>1</v>
      </c>
      <c r="Z45">
        <f>COUNTA(table_acSheet124[[#This Row],["Type" List Right of this Column]:[Safety Device]])</f>
        <v>1</v>
      </c>
      <c r="AA45">
        <f>COUNTIF(table_acSheet124[[#This Row],["Type" List Right of this Column]:[Safety Device]],"X")</f>
        <v>1</v>
      </c>
      <c r="AB45">
        <f>COUNTIF(table_acSheet124[[#This Row],["Type" List Right of this Column]:[Safety Device]],"O")</f>
        <v>0</v>
      </c>
      <c r="AC45" s="17"/>
      <c r="AD45" s="15"/>
      <c r="AF45" s="15"/>
      <c r="AG45" s="15"/>
      <c r="AH45" s="15"/>
      <c r="AI45" s="15"/>
      <c r="AJ45" s="15"/>
      <c r="AK45" s="15" t="s">
        <v>251</v>
      </c>
      <c r="AL45" s="15"/>
      <c r="AM45" s="15"/>
      <c r="AN45" s="1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</row>
    <row r="46" spans="1:148">
      <c r="A46" t="s">
        <v>74</v>
      </c>
      <c r="B46" t="b">
        <f>IF(table_acSheet124[[#This Row],[Total Used by Type]]&gt;0, TRUE, FALSE)</f>
        <v>1</v>
      </c>
      <c r="C46" t="s">
        <v>74</v>
      </c>
      <c r="D4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psu__Finish_Base</v>
      </c>
      <c r="E46" t="s">
        <v>246</v>
      </c>
      <c r="J46" s="15" t="s">
        <v>246</v>
      </c>
      <c r="K46" s="15"/>
      <c r="L46" s="15"/>
      <c r="M46" s="15" t="s">
        <v>246</v>
      </c>
      <c r="N46" t="s">
        <v>249</v>
      </c>
      <c r="P46" s="16" t="s">
        <v>249</v>
      </c>
      <c r="Q46"/>
      <c r="T46" s="15"/>
      <c r="U46" t="s">
        <v>250</v>
      </c>
      <c r="Y46" s="2">
        <f t="shared" si="0"/>
        <v>1</v>
      </c>
      <c r="Z46">
        <f>COUNTA(table_acSheet124[[#This Row],["Type" List Right of this Column]:[Safety Device]])</f>
        <v>1</v>
      </c>
      <c r="AA46">
        <f>COUNTIF(table_acSheet124[[#This Row],["Type" List Right of this Column]:[Safety Device]],"X")</f>
        <v>1</v>
      </c>
      <c r="AB46">
        <f>COUNTIF(table_acSheet124[[#This Row],["Type" List Right of this Column]:[Safety Device]],"O")</f>
        <v>0</v>
      </c>
      <c r="AC46" s="17"/>
      <c r="AD46" s="15"/>
      <c r="AE46" s="15" t="s">
        <v>251</v>
      </c>
      <c r="AF46" s="15"/>
      <c r="AG46" s="15"/>
      <c r="AH46" s="15"/>
      <c r="AI46" s="15"/>
      <c r="AJ46" s="15"/>
      <c r="AK46" s="15"/>
      <c r="AL46" s="15"/>
      <c r="AM46" s="15"/>
      <c r="AN46" s="15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</row>
    <row r="47" spans="1:148">
      <c r="A47" t="s">
        <v>75</v>
      </c>
      <c r="B47" t="b">
        <f>IF(table_acSheet124[[#This Row],[Total Used by Type]]&gt;0, TRUE, FALSE)</f>
        <v>1</v>
      </c>
      <c r="C47" t="s">
        <v>75</v>
      </c>
      <c r="D4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psu__Finish_Ceiling</v>
      </c>
      <c r="E47" t="s">
        <v>246</v>
      </c>
      <c r="J47" s="15" t="s">
        <v>246</v>
      </c>
      <c r="K47" s="15"/>
      <c r="L47" s="15"/>
      <c r="M47" s="15" t="s">
        <v>246</v>
      </c>
      <c r="N47" t="s">
        <v>249</v>
      </c>
      <c r="P47" s="16" t="s">
        <v>249</v>
      </c>
      <c r="Q47"/>
      <c r="T47" s="15"/>
      <c r="U47" t="s">
        <v>250</v>
      </c>
      <c r="Y47" s="2">
        <f t="shared" si="0"/>
        <v>1</v>
      </c>
      <c r="Z47">
        <f>COUNTA(table_acSheet124[[#This Row],["Type" List Right of this Column]:[Safety Device]])</f>
        <v>1</v>
      </c>
      <c r="AA47">
        <f>COUNTIF(table_acSheet124[[#This Row],["Type" List Right of this Column]:[Safety Device]],"X")</f>
        <v>1</v>
      </c>
      <c r="AB47">
        <f>COUNTIF(table_acSheet124[[#This Row],["Type" List Right of this Column]:[Safety Device]],"O")</f>
        <v>0</v>
      </c>
      <c r="AC47" s="17"/>
      <c r="AD47" s="15"/>
      <c r="AE47" s="15" t="s">
        <v>251</v>
      </c>
      <c r="AF47" s="15"/>
      <c r="AG47" s="15"/>
      <c r="AH47" s="15"/>
      <c r="AI47" s="15"/>
      <c r="AJ47" s="15"/>
      <c r="AK47" s="15"/>
      <c r="AL47" s="15"/>
      <c r="AM47" s="15"/>
      <c r="AN47" s="15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</row>
    <row r="48" spans="1:148">
      <c r="A48" t="s">
        <v>76</v>
      </c>
      <c r="B48" t="b">
        <f>IF(table_acSheet124[[#This Row],[Total Used by Type]]&gt;0, TRUE, FALSE)</f>
        <v>1</v>
      </c>
      <c r="C48" t="s">
        <v>76</v>
      </c>
      <c r="D4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psu__Finish_Floor</v>
      </c>
      <c r="E48" t="s">
        <v>246</v>
      </c>
      <c r="J48" s="15" t="s">
        <v>246</v>
      </c>
      <c r="K48" s="15"/>
      <c r="L48" s="15"/>
      <c r="M48" s="15" t="s">
        <v>246</v>
      </c>
      <c r="N48" t="s">
        <v>270</v>
      </c>
      <c r="P48" s="16" t="s">
        <v>264</v>
      </c>
      <c r="Q48"/>
      <c r="T48" s="15"/>
      <c r="U48" t="s">
        <v>250</v>
      </c>
      <c r="Y48" s="2">
        <f t="shared" si="0"/>
        <v>1</v>
      </c>
      <c r="Z48">
        <f>COUNTA(table_acSheet124[[#This Row],["Type" List Right of this Column]:[Safety Device]])</f>
        <v>1</v>
      </c>
      <c r="AA48">
        <f>COUNTIF(table_acSheet124[[#This Row],["Type" List Right of this Column]:[Safety Device]],"X")</f>
        <v>1</v>
      </c>
      <c r="AB48">
        <f>COUNTIF(table_acSheet124[[#This Row],["Type" List Right of this Column]:[Safety Device]],"O")</f>
        <v>0</v>
      </c>
      <c r="AC48" s="17"/>
      <c r="AD48" s="15"/>
      <c r="AE48" s="15" t="s">
        <v>251</v>
      </c>
      <c r="AF48" s="15"/>
      <c r="AG48" s="15"/>
      <c r="AH48" s="15"/>
      <c r="AI48" s="15"/>
      <c r="AJ48" s="15"/>
      <c r="AK48" s="15"/>
      <c r="AL48" s="15"/>
      <c r="AM48" s="15"/>
      <c r="AN48" s="15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</row>
    <row r="49" spans="1:148">
      <c r="A49" t="s">
        <v>77</v>
      </c>
      <c r="B49" t="b">
        <f>IF(table_acSheet124[[#This Row],[Total Used by Type]]&gt;0, TRUE, FALSE)</f>
        <v>1</v>
      </c>
      <c r="C49" t="s">
        <v>77</v>
      </c>
      <c r="D4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psu__Finish_Wall</v>
      </c>
      <c r="E49" t="s">
        <v>246</v>
      </c>
      <c r="J49" s="15" t="s">
        <v>246</v>
      </c>
      <c r="K49" s="15"/>
      <c r="L49" s="15"/>
      <c r="M49" s="15" t="s">
        <v>246</v>
      </c>
      <c r="N49" t="s">
        <v>249</v>
      </c>
      <c r="P49" s="16" t="s">
        <v>249</v>
      </c>
      <c r="Q49"/>
      <c r="T49" s="15"/>
      <c r="U49" t="s">
        <v>250</v>
      </c>
      <c r="Y49" s="2">
        <f t="shared" si="0"/>
        <v>1</v>
      </c>
      <c r="Z49">
        <f>COUNTA(table_acSheet124[[#This Row],["Type" List Right of this Column]:[Safety Device]])</f>
        <v>1</v>
      </c>
      <c r="AA49">
        <f>COUNTIF(table_acSheet124[[#This Row],["Type" List Right of this Column]:[Safety Device]],"X")</f>
        <v>1</v>
      </c>
      <c r="AB49">
        <f>COUNTIF(table_acSheet124[[#This Row],["Type" List Right of this Column]:[Safety Device]],"O")</f>
        <v>0</v>
      </c>
      <c r="AC49" s="17"/>
      <c r="AD49" s="15"/>
      <c r="AE49" s="15" t="s">
        <v>251</v>
      </c>
      <c r="AF49" s="15"/>
      <c r="AG49" s="15"/>
      <c r="AH49" s="15"/>
      <c r="AI49" s="15"/>
      <c r="AJ49" s="15"/>
      <c r="AK49" s="15"/>
      <c r="AL49" s="15"/>
      <c r="AM49" s="15"/>
      <c r="AN49" s="15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</row>
    <row r="50" spans="1:148">
      <c r="A50" t="s">
        <v>78</v>
      </c>
      <c r="B50" t="b">
        <f>IF(table_acSheet124[[#This Row],[Total Used by Type]]&gt;0, TRUE, FALSE)</f>
        <v>1</v>
      </c>
      <c r="C50" t="s">
        <v>78</v>
      </c>
      <c r="D5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psu__Fire_Rating</v>
      </c>
      <c r="E50" t="s">
        <v>246</v>
      </c>
      <c r="F50" t="s">
        <v>271</v>
      </c>
      <c r="J50" s="15" t="s">
        <v>246</v>
      </c>
      <c r="K50" s="15"/>
      <c r="L50" s="15"/>
      <c r="M50" s="15" t="s">
        <v>246</v>
      </c>
      <c r="Q50"/>
      <c r="T50" s="15"/>
      <c r="U50" t="s">
        <v>237</v>
      </c>
      <c r="Y50" s="2">
        <f t="shared" si="0"/>
        <v>1</v>
      </c>
      <c r="Z50">
        <f>COUNTA(table_acSheet124[[#This Row],["Type" List Right of this Column]:[Safety Device]])</f>
        <v>1</v>
      </c>
      <c r="AA50">
        <f>COUNTIF(table_acSheet124[[#This Row],["Type" List Right of this Column]:[Safety Device]],"X")</f>
        <v>1</v>
      </c>
      <c r="AB50">
        <f>COUNTIF(table_acSheet124[[#This Row],["Type" List Right of this Column]:[Safety Device]],"O")</f>
        <v>0</v>
      </c>
      <c r="AC50" s="17"/>
      <c r="AD50" s="15"/>
      <c r="AF50" s="15" t="s">
        <v>251</v>
      </c>
      <c r="AG50" s="15"/>
      <c r="AH50" s="15"/>
      <c r="AI50" s="15"/>
      <c r="AJ50" s="15"/>
      <c r="AK50" s="15"/>
      <c r="AL50" s="15"/>
      <c r="AM50" s="15"/>
      <c r="AN50" s="15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</row>
    <row r="51" spans="1:148">
      <c r="A51" t="s">
        <v>79</v>
      </c>
      <c r="B51" t="b">
        <f>IF(table_acSheet124[[#This Row],[Total Used by Type]]&gt;0, TRUE, FALSE)</f>
        <v>1</v>
      </c>
      <c r="C51" t="s">
        <v>79</v>
      </c>
      <c r="D5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psu__Floor</v>
      </c>
      <c r="E51" t="s">
        <v>246</v>
      </c>
      <c r="J51" s="15" t="s">
        <v>246</v>
      </c>
      <c r="K51" s="15"/>
      <c r="L51" s="15"/>
      <c r="M51" s="15" t="s">
        <v>247</v>
      </c>
      <c r="Q51"/>
      <c r="T51" s="15"/>
      <c r="U51" t="s">
        <v>250</v>
      </c>
      <c r="Y51" s="2">
        <f t="shared" si="0"/>
        <v>7</v>
      </c>
      <c r="Z51">
        <f>COUNTA(table_acSheet124[[#This Row],["Type" List Right of this Column]:[Safety Device]])</f>
        <v>7</v>
      </c>
      <c r="AA51">
        <f>COUNTIF(table_acSheet124[[#This Row],["Type" List Right of this Column]:[Safety Device]],"X")</f>
        <v>7</v>
      </c>
      <c r="AB51">
        <f>COUNTIF(table_acSheet124[[#This Row],["Type" List Right of this Column]:[Safety Device]],"O")</f>
        <v>0</v>
      </c>
      <c r="AC51" s="17"/>
      <c r="AD51" s="15"/>
      <c r="AE51" s="15" t="s">
        <v>251</v>
      </c>
      <c r="AF51" s="15" t="s">
        <v>251</v>
      </c>
      <c r="AG51" s="15" t="s">
        <v>251</v>
      </c>
      <c r="AH51" s="15" t="s">
        <v>251</v>
      </c>
      <c r="AI51" s="15"/>
      <c r="AJ51" s="15" t="s">
        <v>251</v>
      </c>
      <c r="AK51" s="15"/>
      <c r="AL51" s="15" t="s">
        <v>251</v>
      </c>
      <c r="AM51" s="15"/>
      <c r="AN51" s="15" t="s">
        <v>251</v>
      </c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</row>
    <row r="52" spans="1:148">
      <c r="A52" t="s">
        <v>85</v>
      </c>
      <c r="B52" t="b">
        <f>IF(table_acSheet124[[#This Row],[Total Used by Type]]&gt;0, TRUE, FALSE)</f>
        <v>1</v>
      </c>
      <c r="D5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psu__GSF</v>
      </c>
      <c r="J52" s="15"/>
      <c r="K52" s="15"/>
      <c r="L52" s="15"/>
      <c r="M52" s="15"/>
      <c r="Q52"/>
      <c r="T52" s="15"/>
      <c r="Y52" s="2">
        <f>AA52/$Z$10</f>
        <v>1</v>
      </c>
      <c r="Z52">
        <f>COUNTA(table_acSheet124[[#This Row],["Type" List Right of this Column]:[Safety Device]])</f>
        <v>1</v>
      </c>
      <c r="AA52">
        <f>COUNTIF(table_acSheet124[[#This Row],["Type" List Right of this Column]:[Safety Device]],"X")</f>
        <v>1</v>
      </c>
      <c r="AB52">
        <f>COUNTIF(table_acSheet124[[#This Row],["Type" List Right of this Column]:[Safety Device]],"O")</f>
        <v>0</v>
      </c>
      <c r="AC52" s="17"/>
      <c r="AD52" s="15"/>
      <c r="AF52" s="15"/>
      <c r="AG52" s="15"/>
      <c r="AH52" s="15"/>
      <c r="AI52" s="15"/>
      <c r="AJ52" s="15"/>
      <c r="AK52" s="15"/>
      <c r="AL52" s="15" t="s">
        <v>251</v>
      </c>
      <c r="AM52" s="15"/>
      <c r="AN52" s="15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</row>
    <row r="53" spans="1:148">
      <c r="A53" t="s">
        <v>86</v>
      </c>
      <c r="B53" t="b">
        <f>IF(table_acSheet124[[#This Row],[Total Used by Type]]&gt;0, TRUE, FALSE)</f>
        <v>1</v>
      </c>
      <c r="C53" t="s">
        <v>86</v>
      </c>
      <c r="D5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psu__Handicap</v>
      </c>
      <c r="E53" t="s">
        <v>246</v>
      </c>
      <c r="J53" s="15" t="s">
        <v>246</v>
      </c>
      <c r="K53" s="15"/>
      <c r="L53" s="15"/>
      <c r="M53" s="15" t="s">
        <v>247</v>
      </c>
      <c r="N53" t="s">
        <v>86</v>
      </c>
      <c r="P53" s="16" t="s">
        <v>256</v>
      </c>
      <c r="Q53"/>
      <c r="T53" s="15"/>
      <c r="U53" t="s">
        <v>250</v>
      </c>
      <c r="Y53" s="2">
        <f t="shared" si="0"/>
        <v>1</v>
      </c>
      <c r="Z53">
        <f>COUNTA(table_acSheet124[[#This Row],["Type" List Right of this Column]:[Safety Device]])</f>
        <v>1</v>
      </c>
      <c r="AA53">
        <f>COUNTIF(table_acSheet124[[#This Row],["Type" List Right of this Column]:[Safety Device]],"X")</f>
        <v>1</v>
      </c>
      <c r="AB53">
        <f>COUNTIF(table_acSheet124[[#This Row],["Type" List Right of this Column]:[Safety Device]],"O")</f>
        <v>0</v>
      </c>
      <c r="AC53" s="17"/>
      <c r="AD53" s="15" t="s">
        <v>251</v>
      </c>
      <c r="AF53" s="15"/>
      <c r="AG53" s="15"/>
      <c r="AH53" s="15"/>
      <c r="AI53" s="15"/>
      <c r="AJ53" s="15"/>
      <c r="AK53" s="15"/>
      <c r="AL53" s="15"/>
      <c r="AM53" s="15"/>
      <c r="AN53" s="15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</row>
    <row r="54" spans="1:148">
      <c r="A54" t="s">
        <v>87</v>
      </c>
      <c r="B54" t="b">
        <f>IF(table_acSheet124[[#This Row],[Total Used by Type]]&gt;0, TRUE, FALSE)</f>
        <v>1</v>
      </c>
      <c r="C54" t="s">
        <v>87</v>
      </c>
      <c r="D5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psu__Heat_Code</v>
      </c>
      <c r="E54" t="s">
        <v>246</v>
      </c>
      <c r="J54" s="15" t="s">
        <v>246</v>
      </c>
      <c r="K54" s="15"/>
      <c r="L54" s="15"/>
      <c r="M54" s="15" t="s">
        <v>247</v>
      </c>
      <c r="N54" t="s">
        <v>272</v>
      </c>
      <c r="P54" s="16" t="s">
        <v>256</v>
      </c>
      <c r="Q54"/>
      <c r="T54" s="15"/>
      <c r="U54" t="s">
        <v>250</v>
      </c>
      <c r="Y54" s="2">
        <f t="shared" si="0"/>
        <v>1</v>
      </c>
      <c r="Z54">
        <f>COUNTA(table_acSheet124[[#This Row],["Type" List Right of this Column]:[Safety Device]])</f>
        <v>1</v>
      </c>
      <c r="AA54">
        <f>COUNTIF(table_acSheet124[[#This Row],["Type" List Right of this Column]:[Safety Device]],"X")</f>
        <v>1</v>
      </c>
      <c r="AB54">
        <f>COUNTIF(table_acSheet124[[#This Row],["Type" List Right of this Column]:[Safety Device]],"O")</f>
        <v>0</v>
      </c>
      <c r="AC54" s="17"/>
      <c r="AD54" s="15"/>
      <c r="AE54" s="15" t="s">
        <v>251</v>
      </c>
      <c r="AF54" s="15"/>
      <c r="AG54" s="15"/>
      <c r="AH54" s="15"/>
      <c r="AI54" s="15"/>
      <c r="AJ54" s="15"/>
      <c r="AK54" s="15"/>
      <c r="AL54" s="15"/>
      <c r="AM54" s="15"/>
      <c r="AN54" s="15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</row>
    <row r="55" spans="1:148">
      <c r="A55" t="s">
        <v>97</v>
      </c>
      <c r="B55" t="b">
        <f>IF(table_acSheet124[[#This Row],[Total Used by Type]]&gt;0, TRUE, FALSE)</f>
        <v>1</v>
      </c>
      <c r="C55" t="s">
        <v>97</v>
      </c>
      <c r="D5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psu__Installation_Date</v>
      </c>
      <c r="E55" t="s">
        <v>246</v>
      </c>
      <c r="J55" s="15" t="s">
        <v>246</v>
      </c>
      <c r="K55" s="15"/>
      <c r="L55" s="15"/>
      <c r="M55" s="15" t="s">
        <v>246</v>
      </c>
      <c r="T55" s="15"/>
      <c r="Y55" s="2">
        <f t="shared" si="0"/>
        <v>3</v>
      </c>
      <c r="Z55">
        <f>COUNTA(table_acSheet124[[#This Row],["Type" List Right of this Column]:[Safety Device]])</f>
        <v>3</v>
      </c>
      <c r="AA55">
        <f>COUNTIF(table_acSheet124[[#This Row],["Type" List Right of this Column]:[Safety Device]],"X")</f>
        <v>3</v>
      </c>
      <c r="AB55">
        <f>COUNTIF(table_acSheet124[[#This Row],["Type" List Right of this Column]:[Safety Device]],"O")</f>
        <v>0</v>
      </c>
      <c r="AC55" s="17"/>
      <c r="AD55" s="15"/>
      <c r="AF55" s="15"/>
      <c r="AG55" s="15"/>
      <c r="AH55" s="15" t="s">
        <v>251</v>
      </c>
      <c r="AI55" s="15" t="s">
        <v>251</v>
      </c>
      <c r="AJ55" s="15"/>
      <c r="AK55" s="15"/>
      <c r="AL55" s="15" t="s">
        <v>251</v>
      </c>
      <c r="AM55" s="15"/>
      <c r="AN55" s="1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</row>
    <row r="56" spans="1:148">
      <c r="A56" t="s">
        <v>98</v>
      </c>
      <c r="B56" t="b">
        <f>IF(table_acSheet124[[#This Row],[Total Used by Type]]&gt;0, TRUE, FALSE)</f>
        <v>1</v>
      </c>
      <c r="C56" t="s">
        <v>98</v>
      </c>
      <c r="D5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psu__Interstitial</v>
      </c>
      <c r="E56" t="s">
        <v>246</v>
      </c>
      <c r="J56" s="15" t="s">
        <v>246</v>
      </c>
      <c r="K56" s="15"/>
      <c r="L56" s="15"/>
      <c r="M56" s="15" t="s">
        <v>247</v>
      </c>
      <c r="N56" t="s">
        <v>249</v>
      </c>
      <c r="P56" s="16" t="s">
        <v>249</v>
      </c>
      <c r="Q56"/>
      <c r="T56" s="15"/>
      <c r="U56" t="s">
        <v>250</v>
      </c>
      <c r="Y56" s="2">
        <f t="shared" si="0"/>
        <v>1</v>
      </c>
      <c r="Z56">
        <f>COUNTA(table_acSheet124[[#This Row],["Type" List Right of this Column]:[Safety Device]])</f>
        <v>1</v>
      </c>
      <c r="AA56">
        <f>COUNTIF(table_acSheet124[[#This Row],["Type" List Right of this Column]:[Safety Device]],"X")</f>
        <v>1</v>
      </c>
      <c r="AB56">
        <f>COUNTIF(table_acSheet124[[#This Row],["Type" List Right of this Column]:[Safety Device]],"O")</f>
        <v>0</v>
      </c>
      <c r="AC56" s="17"/>
      <c r="AD56" s="15"/>
      <c r="AE56" s="15" t="s">
        <v>251</v>
      </c>
      <c r="AF56" s="15"/>
      <c r="AG56" s="15"/>
      <c r="AH56" s="15"/>
      <c r="AI56" s="15"/>
      <c r="AJ56" s="15"/>
      <c r="AK56" s="15"/>
      <c r="AL56" s="15"/>
      <c r="AM56" s="15"/>
      <c r="AN56" s="15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</row>
    <row r="57" spans="1:148">
      <c r="A57" t="s">
        <v>99</v>
      </c>
      <c r="B57" t="b">
        <f>IF(table_acSheet124[[#This Row],[Total Used by Type]]&gt;0, TRUE, FALSE)</f>
        <v>1</v>
      </c>
      <c r="C57" t="s">
        <v>99</v>
      </c>
      <c r="D5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psu__Jack_Number</v>
      </c>
      <c r="E57" t="s">
        <v>246</v>
      </c>
      <c r="J57" s="15" t="s">
        <v>246</v>
      </c>
      <c r="K57" s="15"/>
      <c r="L57" s="15"/>
      <c r="M57" s="15" t="s">
        <v>247</v>
      </c>
      <c r="T57" s="15"/>
      <c r="Y57" s="2">
        <f t="shared" si="0"/>
        <v>1</v>
      </c>
      <c r="Z57">
        <f>COUNTA(table_acSheet124[[#This Row],["Type" List Right of this Column]:[Safety Device]])</f>
        <v>1</v>
      </c>
      <c r="AA57">
        <f>COUNTIF(table_acSheet124[[#This Row],["Type" List Right of this Column]:[Safety Device]],"X")</f>
        <v>1</v>
      </c>
      <c r="AB57">
        <f>COUNTIF(table_acSheet124[[#This Row],["Type" List Right of this Column]:[Safety Device]],"O")</f>
        <v>0</v>
      </c>
      <c r="AC57" s="17"/>
      <c r="AD57" s="15"/>
      <c r="AF57" s="15"/>
      <c r="AG57" s="15"/>
      <c r="AH57" s="15"/>
      <c r="AI57" s="15"/>
      <c r="AJ57" s="15"/>
      <c r="AK57" s="15" t="s">
        <v>251</v>
      </c>
      <c r="AL57" s="15"/>
      <c r="AM57" s="15"/>
      <c r="AN57" s="15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</row>
    <row r="58" spans="1:148">
      <c r="A58" t="s">
        <v>106</v>
      </c>
      <c r="B58" t="b">
        <f>IF(table_acSheet124[[#This Row],[Total Used by Type]]&gt;0, TRUE, FALSE)</f>
        <v>1</v>
      </c>
      <c r="C58" t="s">
        <v>106</v>
      </c>
      <c r="D5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psu__Lease_Code</v>
      </c>
      <c r="E58" t="s">
        <v>246</v>
      </c>
      <c r="J58" s="15" t="s">
        <v>246</v>
      </c>
      <c r="K58" s="15"/>
      <c r="L58" s="15"/>
      <c r="M58" s="15" t="s">
        <v>247</v>
      </c>
      <c r="N58" t="s">
        <v>249</v>
      </c>
      <c r="P58" s="16" t="s">
        <v>249</v>
      </c>
      <c r="Q58"/>
      <c r="T58" s="15"/>
      <c r="U58" t="s">
        <v>250</v>
      </c>
      <c r="Y58" s="2">
        <f t="shared" si="0"/>
        <v>1</v>
      </c>
      <c r="Z58">
        <f>COUNTA(table_acSheet124[[#This Row],["Type" List Right of this Column]:[Safety Device]])</f>
        <v>1</v>
      </c>
      <c r="AA58">
        <f>COUNTIF(table_acSheet124[[#This Row],["Type" List Right of this Column]:[Safety Device]],"X")</f>
        <v>1</v>
      </c>
      <c r="AB58">
        <f>COUNTIF(table_acSheet124[[#This Row],["Type" List Right of this Column]:[Safety Device]],"O")</f>
        <v>0</v>
      </c>
      <c r="AC58" s="17"/>
      <c r="AD58" s="15"/>
      <c r="AE58" s="15" t="s">
        <v>251</v>
      </c>
      <c r="AF58" s="15"/>
      <c r="AG58" s="15"/>
      <c r="AH58" s="15"/>
      <c r="AI58" s="15"/>
      <c r="AJ58" s="15"/>
      <c r="AK58" s="15"/>
      <c r="AL58" s="15"/>
      <c r="AM58" s="15"/>
      <c r="AN58" s="15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</row>
    <row r="59" spans="1:148">
      <c r="A59" t="s">
        <v>107</v>
      </c>
      <c r="B59" t="b">
        <f>IF(table_acSheet124[[#This Row],[Total Used by Type]]&gt;0, TRUE, FALSE)</f>
        <v>1</v>
      </c>
      <c r="C59" t="s">
        <v>273</v>
      </c>
      <c r="D5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Level</v>
      </c>
      <c r="E59" t="s">
        <v>246</v>
      </c>
      <c r="J59" s="15" t="s">
        <v>246</v>
      </c>
      <c r="K59" s="15"/>
      <c r="L59" s="15"/>
      <c r="M59" s="15" t="s">
        <v>247</v>
      </c>
      <c r="N59" t="s">
        <v>249</v>
      </c>
      <c r="P59" s="16" t="s">
        <v>249</v>
      </c>
      <c r="Q59"/>
      <c r="T59" s="15"/>
      <c r="U59" t="s">
        <v>250</v>
      </c>
      <c r="Y59" s="2">
        <f t="shared" si="0"/>
        <v>1</v>
      </c>
      <c r="Z59">
        <f>COUNTA(table_acSheet124[[#This Row],["Type" List Right of this Column]:[Safety Device]])</f>
        <v>1</v>
      </c>
      <c r="AA59">
        <f>COUNTIF(table_acSheet124[[#This Row],["Type" List Right of this Column]:[Safety Device]],"X")</f>
        <v>1</v>
      </c>
      <c r="AB59">
        <f>COUNTIF(table_acSheet124[[#This Row],["Type" List Right of this Column]:[Safety Device]],"O")</f>
        <v>0</v>
      </c>
      <c r="AC59" s="17"/>
      <c r="AD59" s="15"/>
      <c r="AE59" s="15" t="s">
        <v>251</v>
      </c>
      <c r="AF59" s="15"/>
      <c r="AG59" s="15"/>
      <c r="AH59" s="15"/>
      <c r="AI59" s="15"/>
      <c r="AJ59" s="15"/>
      <c r="AK59" s="15"/>
      <c r="AL59" s="15"/>
      <c r="AM59" s="15"/>
      <c r="AN59" s="15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</row>
    <row r="60" spans="1:148">
      <c r="A60" t="s">
        <v>108</v>
      </c>
      <c r="B60" t="b">
        <f>IF(table_acSheet124[[#This Row],[Total Used by Type]]&gt;0, TRUE, FALSE)</f>
        <v>1</v>
      </c>
      <c r="C60" t="s">
        <v>108</v>
      </c>
      <c r="D6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psu__Lifecycle_Phase</v>
      </c>
      <c r="E60" t="s">
        <v>246</v>
      </c>
      <c r="J60" s="15" t="s">
        <v>246</v>
      </c>
      <c r="K60" s="15"/>
      <c r="L60" s="15"/>
      <c r="M60" s="15" t="s">
        <v>246</v>
      </c>
      <c r="N60" t="s">
        <v>274</v>
      </c>
      <c r="P60" s="16" t="s">
        <v>256</v>
      </c>
      <c r="T60" s="15"/>
      <c r="Y60" s="2">
        <f t="shared" si="0"/>
        <v>8</v>
      </c>
      <c r="Z60">
        <f>COUNTA(table_acSheet124[[#This Row],["Type" List Right of this Column]:[Safety Device]])</f>
        <v>8</v>
      </c>
      <c r="AA60">
        <f>COUNTIF(table_acSheet124[[#This Row],["Type" List Right of this Column]:[Safety Device]],"X")</f>
        <v>8</v>
      </c>
      <c r="AB60">
        <f>COUNTIF(table_acSheet124[[#This Row],["Type" List Right of this Column]:[Safety Device]],"O")</f>
        <v>0</v>
      </c>
      <c r="AC60" s="17"/>
      <c r="AD60" s="15" t="s">
        <v>251</v>
      </c>
      <c r="AE60" s="15" t="s">
        <v>251</v>
      </c>
      <c r="AF60" s="15" t="s">
        <v>251</v>
      </c>
      <c r="AG60" s="15"/>
      <c r="AH60" s="15" t="s">
        <v>251</v>
      </c>
      <c r="AI60" s="15"/>
      <c r="AJ60" s="15" t="s">
        <v>251</v>
      </c>
      <c r="AK60" s="15" t="s">
        <v>251</v>
      </c>
      <c r="AL60" s="15" t="s">
        <v>251</v>
      </c>
      <c r="AM60" s="15"/>
      <c r="AN60" s="15" t="s">
        <v>251</v>
      </c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</row>
    <row r="61" spans="1:148">
      <c r="A61" t="s">
        <v>111</v>
      </c>
      <c r="B61" t="b">
        <f>IF(table_acSheet124[[#This Row],[Total Used by Type]]&gt;0, TRUE, FALSE)</f>
        <v>1</v>
      </c>
      <c r="C61" t="s">
        <v>111</v>
      </c>
      <c r="D6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psu__Location</v>
      </c>
      <c r="E61" t="s">
        <v>246</v>
      </c>
      <c r="H61"/>
      <c r="I61"/>
      <c r="J61" s="15" t="s">
        <v>246</v>
      </c>
      <c r="K61" s="15"/>
      <c r="L61" s="15"/>
      <c r="M61" s="15" t="s">
        <v>247</v>
      </c>
      <c r="Q61"/>
      <c r="T61" s="15"/>
      <c r="U61" t="s">
        <v>250</v>
      </c>
      <c r="Y61" s="2">
        <f t="shared" si="0"/>
        <v>9</v>
      </c>
      <c r="Z61">
        <f>COUNTA(table_acSheet124[[#This Row],["Type" List Right of this Column]:[Safety Device]])</f>
        <v>9</v>
      </c>
      <c r="AA61">
        <f>COUNTIF(table_acSheet124[[#This Row],["Type" List Right of this Column]:[Safety Device]],"X")</f>
        <v>9</v>
      </c>
      <c r="AB61">
        <f>COUNTIF(table_acSheet124[[#This Row],["Type" List Right of this Column]:[Safety Device]],"O")</f>
        <v>0</v>
      </c>
      <c r="AC61" s="17"/>
      <c r="AD61" s="15"/>
      <c r="AF61" s="15" t="s">
        <v>251</v>
      </c>
      <c r="AG61" s="15" t="s">
        <v>251</v>
      </c>
      <c r="AH61" s="15" t="s">
        <v>251</v>
      </c>
      <c r="AI61" s="15" t="s">
        <v>251</v>
      </c>
      <c r="AJ61" s="15" t="s">
        <v>251</v>
      </c>
      <c r="AK61" s="15" t="s">
        <v>251</v>
      </c>
      <c r="AL61" s="15" t="s">
        <v>251</v>
      </c>
      <c r="AM61" s="15" t="s">
        <v>251</v>
      </c>
      <c r="AN61" s="15" t="s">
        <v>251</v>
      </c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</row>
    <row r="62" spans="1:148">
      <c r="A62" t="s">
        <v>114</v>
      </c>
      <c r="B62" t="b">
        <f>IF(table_acSheet124[[#This Row],[Total Used by Type]]&gt;0, TRUE, FALSE)</f>
        <v>1</v>
      </c>
      <c r="C62" t="s">
        <v>114</v>
      </c>
      <c r="D6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psu__Maintenance_Required</v>
      </c>
      <c r="E62" t="s">
        <v>246</v>
      </c>
      <c r="J62" s="15" t="s">
        <v>246</v>
      </c>
      <c r="K62" s="15"/>
      <c r="L62" s="15"/>
      <c r="M62" s="15" t="s">
        <v>247</v>
      </c>
      <c r="Q62"/>
      <c r="T62" s="15"/>
      <c r="Y62" s="2">
        <f t="shared" si="0"/>
        <v>4</v>
      </c>
      <c r="Z62">
        <f>COUNTA(table_acSheet124[[#This Row],["Type" List Right of this Column]:[Safety Device]])</f>
        <v>4</v>
      </c>
      <c r="AA62">
        <f>COUNTIF(table_acSheet124[[#This Row],["Type" List Right of this Column]:[Safety Device]],"X")</f>
        <v>4</v>
      </c>
      <c r="AB62">
        <f>COUNTIF(table_acSheet124[[#This Row],["Type" List Right of this Column]:[Safety Device]],"O")</f>
        <v>0</v>
      </c>
      <c r="AC62" s="17"/>
      <c r="AD62" s="15"/>
      <c r="AF62" s="15" t="s">
        <v>251</v>
      </c>
      <c r="AG62" s="15"/>
      <c r="AH62" s="15" t="s">
        <v>251</v>
      </c>
      <c r="AI62" s="15"/>
      <c r="AJ62" s="15"/>
      <c r="AK62" s="15"/>
      <c r="AL62" s="15" t="s">
        <v>251</v>
      </c>
      <c r="AM62" s="15"/>
      <c r="AN62" s="15" t="s">
        <v>251</v>
      </c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</row>
    <row r="63" spans="1:148">
      <c r="A63" t="s">
        <v>115</v>
      </c>
      <c r="B63" t="b">
        <f>IF(table_acSheet124[[#This Row],[Total Used by Type]]&gt;0, TRUE, FALSE)</f>
        <v>1</v>
      </c>
      <c r="C63" t="s">
        <v>115</v>
      </c>
      <c r="D6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psu__Manufacturer</v>
      </c>
      <c r="E63" t="s">
        <v>246</v>
      </c>
      <c r="H63"/>
      <c r="I63"/>
      <c r="J63" s="15" t="s">
        <v>246</v>
      </c>
      <c r="K63" s="15"/>
      <c r="L63" s="15"/>
      <c r="M63" s="15" t="s">
        <v>247</v>
      </c>
      <c r="Q63"/>
      <c r="T63" s="15"/>
      <c r="Y63" s="2">
        <f t="shared" si="0"/>
        <v>5</v>
      </c>
      <c r="Z63">
        <f>COUNTA(table_acSheet124[[#This Row],["Type" List Right of this Column]:[Safety Device]])</f>
        <v>5</v>
      </c>
      <c r="AA63">
        <f>COUNTIF(table_acSheet124[[#This Row],["Type" List Right of this Column]:[Safety Device]],"X")</f>
        <v>5</v>
      </c>
      <c r="AB63">
        <f>COUNTIF(table_acSheet124[[#This Row],["Type" List Right of this Column]:[Safety Device]],"O")</f>
        <v>0</v>
      </c>
      <c r="AC63" s="17"/>
      <c r="AD63" s="15"/>
      <c r="AF63" s="15" t="s">
        <v>251</v>
      </c>
      <c r="AG63" s="15"/>
      <c r="AH63" s="15" t="s">
        <v>251</v>
      </c>
      <c r="AI63" s="15" t="s">
        <v>251</v>
      </c>
      <c r="AJ63" s="15"/>
      <c r="AK63" s="15"/>
      <c r="AL63" s="15" t="s">
        <v>251</v>
      </c>
      <c r="AM63" s="15"/>
      <c r="AN63" s="15" t="s">
        <v>251</v>
      </c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</row>
    <row r="64" spans="1:148">
      <c r="A64" t="s">
        <v>117</v>
      </c>
      <c r="B64" t="b">
        <f>IF(table_acSheet124[[#This Row],[Total Used by Type]]&gt;0, TRUE, FALSE)</f>
        <v>1</v>
      </c>
      <c r="C64" t="s">
        <v>273</v>
      </c>
      <c r="D6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Mark</v>
      </c>
      <c r="E64" t="s">
        <v>246</v>
      </c>
      <c r="J64" s="15" t="s">
        <v>246</v>
      </c>
      <c r="K64" s="15"/>
      <c r="L64" s="15"/>
      <c r="M64" s="15" t="s">
        <v>246</v>
      </c>
      <c r="T64" s="15"/>
      <c r="Y64" s="2">
        <f t="shared" si="0"/>
        <v>3</v>
      </c>
      <c r="Z64">
        <f>COUNTA(table_acSheet124[[#This Row],["Type" List Right of this Column]:[Safety Device]])</f>
        <v>5</v>
      </c>
      <c r="AA64">
        <f>COUNTIF(table_acSheet124[[#This Row],["Type" List Right of this Column]:[Safety Device]],"X")</f>
        <v>3</v>
      </c>
      <c r="AB64">
        <f>COUNTIF(table_acSheet124[[#This Row],["Type" List Right of this Column]:[Safety Device]],"O")</f>
        <v>0</v>
      </c>
      <c r="AC64" s="17"/>
      <c r="AD64" s="15"/>
      <c r="AF64" s="15" t="s">
        <v>252</v>
      </c>
      <c r="AG64" s="15"/>
      <c r="AH64" s="15" t="s">
        <v>252</v>
      </c>
      <c r="AI64" s="15"/>
      <c r="AJ64" s="15" t="s">
        <v>251</v>
      </c>
      <c r="AK64" s="15"/>
      <c r="AL64" s="15" t="s">
        <v>251</v>
      </c>
      <c r="AM64" s="15"/>
      <c r="AN64" s="15" t="s">
        <v>251</v>
      </c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</row>
    <row r="65" spans="1:148">
      <c r="A65" t="s">
        <v>275</v>
      </c>
      <c r="B65" t="b">
        <f>IF(table_acSheet124[[#This Row],[Total Used by Type]]&gt;0, TRUE, FALSE)</f>
        <v>1</v>
      </c>
      <c r="C65" t="s">
        <v>118</v>
      </c>
      <c r="D6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psu__Material_of_Construction</v>
      </c>
      <c r="J65" s="15"/>
      <c r="K65" s="15"/>
      <c r="L65" s="15"/>
      <c r="M65" s="15"/>
      <c r="T65" s="15"/>
      <c r="Y65" s="2">
        <f>AA65/$Z$10</f>
        <v>1</v>
      </c>
      <c r="Z65">
        <f>COUNTA(table_acSheet124[[#This Row],["Type" List Right of this Column]:[Safety Device]])</f>
        <v>1</v>
      </c>
      <c r="AA65">
        <f>COUNTIF(table_acSheet124[[#This Row],["Type" List Right of this Column]:[Safety Device]],"X")</f>
        <v>1</v>
      </c>
      <c r="AB65">
        <f>COUNTIF(table_acSheet124[[#This Row],["Type" List Right of this Column]:[Safety Device]],"O")</f>
        <v>0</v>
      </c>
      <c r="AC65" s="17"/>
      <c r="AD65" s="15"/>
      <c r="AF65" s="15"/>
      <c r="AG65" s="15"/>
      <c r="AH65" s="15"/>
      <c r="AI65" s="15"/>
      <c r="AJ65" s="15"/>
      <c r="AK65" s="15"/>
      <c r="AL65" s="15" t="s">
        <v>251</v>
      </c>
      <c r="AM65" s="15"/>
      <c r="AN65" s="1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</row>
    <row r="66" spans="1:148">
      <c r="A66" t="s">
        <v>119</v>
      </c>
      <c r="B66" t="b">
        <f>IF(table_acSheet124[[#This Row],[Total Used by Type]]&gt;0, TRUE, FALSE)</f>
        <v>1</v>
      </c>
      <c r="C66" t="s">
        <v>119</v>
      </c>
      <c r="D6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psu__Maximo_Name</v>
      </c>
      <c r="E66" t="s">
        <v>246</v>
      </c>
      <c r="J66" s="15" t="s">
        <v>246</v>
      </c>
      <c r="K66" s="15"/>
      <c r="L66" s="15"/>
      <c r="M66" s="15" t="s">
        <v>247</v>
      </c>
      <c r="N66" t="s">
        <v>249</v>
      </c>
      <c r="P66" s="16" t="s">
        <v>249</v>
      </c>
      <c r="Q66"/>
      <c r="T66" s="15"/>
      <c r="U66" t="s">
        <v>250</v>
      </c>
      <c r="Y66" s="2">
        <f t="shared" si="0"/>
        <v>1</v>
      </c>
      <c r="Z66">
        <f>COUNTA(table_acSheet124[[#This Row],["Type" List Right of this Column]:[Safety Device]])</f>
        <v>1</v>
      </c>
      <c r="AA66">
        <f>COUNTIF(table_acSheet124[[#This Row],["Type" List Right of this Column]:[Safety Device]],"X")</f>
        <v>1</v>
      </c>
      <c r="AB66">
        <f>COUNTIF(table_acSheet124[[#This Row],["Type" List Right of this Column]:[Safety Device]],"O")</f>
        <v>0</v>
      </c>
      <c r="AC66" s="17"/>
      <c r="AD66" s="15"/>
      <c r="AE66" s="15" t="s">
        <v>251</v>
      </c>
      <c r="AF66" s="15"/>
      <c r="AG66" s="15"/>
      <c r="AH66" s="15"/>
      <c r="AI66" s="15"/>
      <c r="AJ66" s="15"/>
      <c r="AK66" s="15"/>
      <c r="AL66" s="15"/>
      <c r="AM66" s="15"/>
      <c r="AN66" s="15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</row>
    <row r="67" spans="1:148">
      <c r="A67" t="s">
        <v>120</v>
      </c>
      <c r="B67" t="b">
        <f>IF(table_acSheet124[[#This Row],[Total Used by Type]]&gt;0, TRUE, FALSE)</f>
        <v>1</v>
      </c>
      <c r="C67" t="s">
        <v>120</v>
      </c>
      <c r="D6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psu__Media_Type</v>
      </c>
      <c r="E67" t="s">
        <v>246</v>
      </c>
      <c r="J67" s="15" t="s">
        <v>246</v>
      </c>
      <c r="K67" s="15"/>
      <c r="L67" s="15"/>
      <c r="M67" s="15" t="s">
        <v>247</v>
      </c>
      <c r="N67" t="s">
        <v>276</v>
      </c>
      <c r="P67" s="16" t="s">
        <v>264</v>
      </c>
      <c r="T67" s="15"/>
      <c r="Y67" s="2">
        <f t="shared" si="0"/>
        <v>1</v>
      </c>
      <c r="Z67">
        <f>COUNTA(table_acSheet124[[#This Row],["Type" List Right of this Column]:[Safety Device]])</f>
        <v>1</v>
      </c>
      <c r="AA67">
        <f>COUNTIF(table_acSheet124[[#This Row],["Type" List Right of this Column]:[Safety Device]],"X")</f>
        <v>1</v>
      </c>
      <c r="AB67">
        <f>COUNTIF(table_acSheet124[[#This Row],["Type" List Right of this Column]:[Safety Device]],"O")</f>
        <v>0</v>
      </c>
      <c r="AC67" s="17"/>
      <c r="AD67" s="15"/>
      <c r="AF67" s="15"/>
      <c r="AG67" s="15"/>
      <c r="AH67" s="15"/>
      <c r="AI67" s="15"/>
      <c r="AJ67" s="15"/>
      <c r="AK67" s="15" t="s">
        <v>251</v>
      </c>
      <c r="AL67" s="15"/>
      <c r="AM67" s="15"/>
      <c r="AN67" s="15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</row>
    <row r="68" spans="1:148">
      <c r="A68" t="s">
        <v>121</v>
      </c>
      <c r="B68" t="b">
        <f>IF(table_acSheet124[[#This Row],[Total Used by Type]]&gt;0, TRUE, FALSE)</f>
        <v>1</v>
      </c>
      <c r="C68" t="s">
        <v>121</v>
      </c>
      <c r="D6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psu__Model</v>
      </c>
      <c r="E68" t="s">
        <v>246</v>
      </c>
      <c r="H68"/>
      <c r="I68"/>
      <c r="J68" s="15" t="s">
        <v>246</v>
      </c>
      <c r="K68" s="15"/>
      <c r="L68" s="15"/>
      <c r="M68" s="15" t="s">
        <v>247</v>
      </c>
      <c r="Q68"/>
      <c r="T68" s="15"/>
      <c r="Y68" s="2">
        <f t="shared" si="0"/>
        <v>4</v>
      </c>
      <c r="Z68">
        <f>COUNTA(table_acSheet124[[#This Row],["Type" List Right of this Column]:[Safety Device]])</f>
        <v>4</v>
      </c>
      <c r="AA68">
        <f>COUNTIF(table_acSheet124[[#This Row],["Type" List Right of this Column]:[Safety Device]],"X")</f>
        <v>4</v>
      </c>
      <c r="AB68">
        <f>COUNTIF(table_acSheet124[[#This Row],["Type" List Right of this Column]:[Safety Device]],"O")</f>
        <v>0</v>
      </c>
      <c r="AC68" s="17"/>
      <c r="AD68" s="15"/>
      <c r="AF68" s="15" t="s">
        <v>251</v>
      </c>
      <c r="AG68" s="15"/>
      <c r="AH68" s="15" t="s">
        <v>251</v>
      </c>
      <c r="AI68" s="15" t="s">
        <v>251</v>
      </c>
      <c r="AJ68" s="15"/>
      <c r="AK68" s="15"/>
      <c r="AL68" s="15"/>
      <c r="AM68" s="15"/>
      <c r="AN68" s="15" t="s">
        <v>251</v>
      </c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</row>
    <row r="69" spans="1:148">
      <c r="A69" t="s">
        <v>123</v>
      </c>
      <c r="B69" t="b">
        <f>IF(table_acSheet124[[#This Row],[Total Used by Type]]&gt;0, TRUE, FALSE)</f>
        <v>1</v>
      </c>
      <c r="C69" t="s">
        <v>273</v>
      </c>
      <c r="D6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Name</v>
      </c>
      <c r="E69" t="s">
        <v>246</v>
      </c>
      <c r="I69" s="18" t="s">
        <v>246</v>
      </c>
      <c r="J69" s="15" t="s">
        <v>246</v>
      </c>
      <c r="K69" s="15"/>
      <c r="L69" s="15"/>
      <c r="M69" s="15" t="s">
        <v>247</v>
      </c>
      <c r="Q69"/>
      <c r="T69" s="15"/>
      <c r="Y69" s="2">
        <f t="shared" si="0"/>
        <v>6</v>
      </c>
      <c r="Z69">
        <f>COUNTA(table_acSheet124[[#This Row],["Type" List Right of this Column]:[Safety Device]])</f>
        <v>6</v>
      </c>
      <c r="AA69">
        <f>COUNTIF(table_acSheet124[[#This Row],["Type" List Right of this Column]:[Safety Device]],"X")</f>
        <v>6</v>
      </c>
      <c r="AB69">
        <f>COUNTIF(table_acSheet124[[#This Row],["Type" List Right of this Column]:[Safety Device]],"O")</f>
        <v>0</v>
      </c>
      <c r="AC69" s="17"/>
      <c r="AD69" s="15"/>
      <c r="AE69" s="15" t="s">
        <v>251</v>
      </c>
      <c r="AF69" s="15" t="s">
        <v>251</v>
      </c>
      <c r="AG69" s="15"/>
      <c r="AH69" s="15" t="s">
        <v>251</v>
      </c>
      <c r="AI69" s="15" t="s">
        <v>251</v>
      </c>
      <c r="AJ69" s="15" t="s">
        <v>251</v>
      </c>
      <c r="AK69" s="15" t="s">
        <v>251</v>
      </c>
      <c r="AL69" s="15"/>
      <c r="AM69" s="15"/>
      <c r="AN69" s="15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</row>
    <row r="70" spans="1:148">
      <c r="A70" t="s">
        <v>125</v>
      </c>
      <c r="B70" t="b">
        <f>IF(table_acSheet124[[#This Row],[Total Used by Type]]&gt;0, TRUE, FALSE)</f>
        <v>1</v>
      </c>
      <c r="C70" t="s">
        <v>125</v>
      </c>
      <c r="D7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psu__Network_Room</v>
      </c>
      <c r="E70" t="s">
        <v>246</v>
      </c>
      <c r="J70" s="15" t="s">
        <v>246</v>
      </c>
      <c r="K70" s="15"/>
      <c r="L70" s="15"/>
      <c r="M70" s="15" t="s">
        <v>247</v>
      </c>
      <c r="N70" t="s">
        <v>277</v>
      </c>
      <c r="P70" s="16" t="s">
        <v>264</v>
      </c>
      <c r="T70" s="15"/>
      <c r="Y70" s="2">
        <f t="shared" si="0"/>
        <v>1</v>
      </c>
      <c r="Z70">
        <f>COUNTA(table_acSheet124[[#This Row],["Type" List Right of this Column]:[Safety Device]])</f>
        <v>1</v>
      </c>
      <c r="AA70">
        <f>COUNTIF(table_acSheet124[[#This Row],["Type" List Right of this Column]:[Safety Device]],"X")</f>
        <v>1</v>
      </c>
      <c r="AB70">
        <f>COUNTIF(table_acSheet124[[#This Row],["Type" List Right of this Column]:[Safety Device]],"O")</f>
        <v>0</v>
      </c>
      <c r="AC70" s="17"/>
      <c r="AD70" s="15"/>
      <c r="AF70" s="15"/>
      <c r="AG70" s="15"/>
      <c r="AH70" s="15"/>
      <c r="AI70" s="15"/>
      <c r="AJ70" s="15"/>
      <c r="AK70" s="15" t="s">
        <v>251</v>
      </c>
      <c r="AL70" s="15"/>
      <c r="AM70" s="15"/>
      <c r="AN70" s="15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</row>
    <row r="71" spans="1:148">
      <c r="A71" t="s">
        <v>127</v>
      </c>
      <c r="B71" t="b">
        <f>IF(table_acSheet124[[#This Row],[Total Used by Type]]&gt;0, TRUE, FALSE)</f>
        <v>1</v>
      </c>
      <c r="C71" t="s">
        <v>127</v>
      </c>
      <c r="D7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psu__Number</v>
      </c>
      <c r="E71" t="s">
        <v>246</v>
      </c>
      <c r="J71" s="15" t="s">
        <v>246</v>
      </c>
      <c r="K71" s="15"/>
      <c r="L71" s="15"/>
      <c r="M71" s="15" t="s">
        <v>247</v>
      </c>
      <c r="N71" t="s">
        <v>249</v>
      </c>
      <c r="P71" s="16" t="s">
        <v>249</v>
      </c>
      <c r="Q71"/>
      <c r="T71" s="15"/>
      <c r="U71" t="s">
        <v>250</v>
      </c>
      <c r="Y71" s="2">
        <f t="shared" si="0"/>
        <v>3</v>
      </c>
      <c r="Z71">
        <f>COUNTA(table_acSheet124[[#This Row],["Type" List Right of this Column]:[Safety Device]])</f>
        <v>3</v>
      </c>
      <c r="AA71">
        <f>COUNTIF(table_acSheet124[[#This Row],["Type" List Right of this Column]:[Safety Device]],"X")</f>
        <v>3</v>
      </c>
      <c r="AB71">
        <f>COUNTIF(table_acSheet124[[#This Row],["Type" List Right of this Column]:[Safety Device]],"O")</f>
        <v>0</v>
      </c>
      <c r="AC71" s="17"/>
      <c r="AD71" s="15"/>
      <c r="AE71" s="15" t="s">
        <v>251</v>
      </c>
      <c r="AF71" s="15"/>
      <c r="AG71" s="15"/>
      <c r="AH71" s="15"/>
      <c r="AI71" s="15"/>
      <c r="AJ71" s="15" t="s">
        <v>251</v>
      </c>
      <c r="AK71" s="15" t="s">
        <v>251</v>
      </c>
      <c r="AL71" s="15"/>
      <c r="AM71" s="15"/>
      <c r="AN71" s="15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</row>
    <row r="72" spans="1:148">
      <c r="A72" t="s">
        <v>128</v>
      </c>
      <c r="B72" t="b">
        <f>IF(table_acSheet124[[#This Row],[Total Used by Type]]&gt;0, TRUE, FALSE)</f>
        <v>1</v>
      </c>
      <c r="C72" t="s">
        <v>128</v>
      </c>
      <c r="D7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psu__Occupancy</v>
      </c>
      <c r="E72" t="s">
        <v>246</v>
      </c>
      <c r="J72" s="15" t="s">
        <v>246</v>
      </c>
      <c r="K72" s="15"/>
      <c r="L72" s="15"/>
      <c r="M72" s="15" t="s">
        <v>247</v>
      </c>
      <c r="N72" t="s">
        <v>249</v>
      </c>
      <c r="P72" s="16" t="s">
        <v>249</v>
      </c>
      <c r="Q72"/>
      <c r="T72" s="15"/>
      <c r="U72" t="s">
        <v>250</v>
      </c>
      <c r="Y72" s="2">
        <f t="shared" si="0"/>
        <v>1</v>
      </c>
      <c r="Z72">
        <f>COUNTA(table_acSheet124[[#This Row],["Type" List Right of this Column]:[Safety Device]])</f>
        <v>1</v>
      </c>
      <c r="AA72">
        <f>COUNTIF(table_acSheet124[[#This Row],["Type" List Right of this Column]:[Safety Device]],"X")</f>
        <v>1</v>
      </c>
      <c r="AB72">
        <f>COUNTIF(table_acSheet124[[#This Row],["Type" List Right of this Column]:[Safety Device]],"O")</f>
        <v>0</v>
      </c>
      <c r="AC72" s="17"/>
      <c r="AD72" s="15"/>
      <c r="AE72" s="15" t="s">
        <v>251</v>
      </c>
      <c r="AF72" s="15"/>
      <c r="AG72" s="15"/>
      <c r="AH72" s="15"/>
      <c r="AI72" s="15"/>
      <c r="AJ72" s="15"/>
      <c r="AK72" s="15"/>
      <c r="AL72" s="15"/>
      <c r="AM72" s="15"/>
      <c r="AN72" s="15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</row>
    <row r="73" spans="1:148">
      <c r="A73" t="s">
        <v>129</v>
      </c>
      <c r="B73" t="b">
        <f>IF(table_acSheet124[[#This Row],[Total Used by Type]]&gt;0, TRUE, FALSE)</f>
        <v>1</v>
      </c>
      <c r="C73" t="s">
        <v>129</v>
      </c>
      <c r="D7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psu__Official_Name</v>
      </c>
      <c r="E73" t="s">
        <v>246</v>
      </c>
      <c r="J73" s="15" t="s">
        <v>246</v>
      </c>
      <c r="K73" s="15"/>
      <c r="L73" s="15"/>
      <c r="M73" s="15" t="s">
        <v>247</v>
      </c>
      <c r="N73" t="s">
        <v>249</v>
      </c>
      <c r="P73" s="16" t="s">
        <v>249</v>
      </c>
      <c r="Q73"/>
      <c r="T73" s="15"/>
      <c r="U73" t="s">
        <v>250</v>
      </c>
      <c r="Y73" s="2">
        <f t="shared" ref="Y73:Y110" si="3">AA73/$Z$10</f>
        <v>0</v>
      </c>
      <c r="Z73">
        <f>COUNTA(table_acSheet124[[#This Row],["Type" List Right of this Column]:[Safety Device]])</f>
        <v>1</v>
      </c>
      <c r="AA73">
        <f>COUNTIF(table_acSheet124[[#This Row],["Type" List Right of this Column]:[Safety Device]],"X")</f>
        <v>0</v>
      </c>
      <c r="AB73">
        <f>COUNTIF(table_acSheet124[[#This Row],["Type" List Right of this Column]:[Safety Device]],"O")</f>
        <v>0</v>
      </c>
      <c r="AC73" s="17"/>
      <c r="AD73" s="15"/>
      <c r="AE73" s="15" t="s">
        <v>252</v>
      </c>
      <c r="AF73" s="15"/>
      <c r="AG73" s="15"/>
      <c r="AH73" s="15"/>
      <c r="AI73" s="15"/>
      <c r="AJ73" s="15"/>
      <c r="AK73" s="15"/>
      <c r="AL73" s="15"/>
      <c r="AM73" s="15"/>
      <c r="AN73" s="15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</row>
    <row r="74" spans="1:148">
      <c r="A74" t="s">
        <v>130</v>
      </c>
      <c r="B74" t="b">
        <f>IF(table_acSheet124[[#This Row],[Total Used by Type]]&gt;0, TRUE, FALSE)</f>
        <v>1</v>
      </c>
      <c r="C74" t="s">
        <v>130</v>
      </c>
      <c r="D7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psu__OM_Manual_Number</v>
      </c>
      <c r="E74" t="s">
        <v>246</v>
      </c>
      <c r="H74"/>
      <c r="I74"/>
      <c r="J74" s="15" t="s">
        <v>246</v>
      </c>
      <c r="K74" s="15"/>
      <c r="L74" s="15"/>
      <c r="M74" s="15" t="s">
        <v>246</v>
      </c>
      <c r="Q74"/>
      <c r="T74" s="15"/>
      <c r="Y74" s="2">
        <f t="shared" si="3"/>
        <v>3</v>
      </c>
      <c r="Z74">
        <f>COUNTA(table_acSheet124[[#This Row],["Type" List Right of this Column]:[Safety Device]])</f>
        <v>4</v>
      </c>
      <c r="AA74">
        <f>COUNTIF(table_acSheet124[[#This Row],["Type" List Right of this Column]:[Safety Device]],"X")</f>
        <v>3</v>
      </c>
      <c r="AB74">
        <f>COUNTIF(table_acSheet124[[#This Row],["Type" List Right of this Column]:[Safety Device]],"O")</f>
        <v>1</v>
      </c>
      <c r="AC74" s="17"/>
      <c r="AD74" s="15"/>
      <c r="AF74" s="15" t="s">
        <v>267</v>
      </c>
      <c r="AG74" s="15"/>
      <c r="AH74" s="15" t="s">
        <v>251</v>
      </c>
      <c r="AI74" s="15"/>
      <c r="AJ74" s="15"/>
      <c r="AK74" s="15"/>
      <c r="AL74" s="15" t="s">
        <v>251</v>
      </c>
      <c r="AM74" s="15"/>
      <c r="AN74" s="15" t="s">
        <v>251</v>
      </c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</row>
    <row r="75" spans="1:148">
      <c r="A75" t="s">
        <v>131</v>
      </c>
      <c r="B75" t="b">
        <f>IF(table_acSheet124[[#This Row],[Total Used by Type]]&gt;0, TRUE, FALSE)</f>
        <v>1</v>
      </c>
      <c r="C75" t="s">
        <v>131</v>
      </c>
      <c r="D7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psu__OMManual_Required</v>
      </c>
      <c r="E75" t="s">
        <v>246</v>
      </c>
      <c r="J75" s="15" t="s">
        <v>246</v>
      </c>
      <c r="K75" s="15"/>
      <c r="L75" s="15"/>
      <c r="M75" s="15" t="s">
        <v>246</v>
      </c>
      <c r="T75" s="15"/>
      <c r="Y75" s="2">
        <f t="shared" si="3"/>
        <v>4</v>
      </c>
      <c r="Z75">
        <f>COUNTA(table_acSheet124[[#This Row],["Type" List Right of this Column]:[Safety Device]])</f>
        <v>4</v>
      </c>
      <c r="AA75">
        <f>COUNTIF(table_acSheet124[[#This Row],["Type" List Right of this Column]:[Safety Device]],"X")</f>
        <v>4</v>
      </c>
      <c r="AB75">
        <f>COUNTIF(table_acSheet124[[#This Row],["Type" List Right of this Column]:[Safety Device]],"O")</f>
        <v>0</v>
      </c>
      <c r="AC75" s="17"/>
      <c r="AD75" s="15"/>
      <c r="AF75" s="15" t="s">
        <v>251</v>
      </c>
      <c r="AG75" s="15" t="s">
        <v>251</v>
      </c>
      <c r="AH75" s="15"/>
      <c r="AI75" s="15"/>
      <c r="AJ75" s="15"/>
      <c r="AK75" s="15"/>
      <c r="AL75" s="15" t="s">
        <v>251</v>
      </c>
      <c r="AM75" s="15"/>
      <c r="AN75" s="15" t="s">
        <v>251</v>
      </c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</row>
    <row r="76" spans="1:148">
      <c r="A76" t="s">
        <v>132</v>
      </c>
      <c r="B76" t="b">
        <f>IF(table_acSheet124[[#This Row],[Total Used by Type]]&gt;0, TRUE, FALSE)</f>
        <v>1</v>
      </c>
      <c r="C76" t="s">
        <v>132</v>
      </c>
      <c r="D7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psu__Outlet</v>
      </c>
      <c r="E76" t="s">
        <v>246</v>
      </c>
      <c r="J76" s="15" t="s">
        <v>246</v>
      </c>
      <c r="K76" s="15"/>
      <c r="L76" s="15"/>
      <c r="M76" s="15" t="s">
        <v>247</v>
      </c>
      <c r="T76" s="15"/>
      <c r="Y76" s="2">
        <f t="shared" si="3"/>
        <v>2</v>
      </c>
      <c r="Z76">
        <f>COUNTA(table_acSheet124[[#This Row],["Type" List Right of this Column]:[Safety Device]])</f>
        <v>2</v>
      </c>
      <c r="AA76">
        <f>COUNTIF(table_acSheet124[[#This Row],["Type" List Right of this Column]:[Safety Device]],"X")</f>
        <v>2</v>
      </c>
      <c r="AB76">
        <f>COUNTIF(table_acSheet124[[#This Row],["Type" List Right of this Column]:[Safety Device]],"O")</f>
        <v>0</v>
      </c>
      <c r="AC76" s="17"/>
      <c r="AD76" s="15"/>
      <c r="AF76" s="15"/>
      <c r="AG76" s="15"/>
      <c r="AH76" s="15"/>
      <c r="AI76" s="15"/>
      <c r="AJ76" s="15" t="s">
        <v>251</v>
      </c>
      <c r="AK76" s="15" t="s">
        <v>251</v>
      </c>
      <c r="AL76" s="15"/>
      <c r="AM76" s="15"/>
      <c r="AN76" s="15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</row>
    <row r="77" spans="1:148">
      <c r="A77" t="s">
        <v>133</v>
      </c>
      <c r="B77" t="b">
        <f>IF(table_acSheet124[[#This Row],[Total Used by Type]]&gt;0, TRUE, FALSE)</f>
        <v>1</v>
      </c>
      <c r="C77" t="s">
        <v>133</v>
      </c>
      <c r="D7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psu__Ownership_Status</v>
      </c>
      <c r="E77" t="s">
        <v>246</v>
      </c>
      <c r="J77" s="15" t="s">
        <v>246</v>
      </c>
      <c r="K77" s="15"/>
      <c r="L77" s="15"/>
      <c r="M77" s="15" t="s">
        <v>247</v>
      </c>
      <c r="N77" t="s">
        <v>278</v>
      </c>
      <c r="P77" s="16" t="s">
        <v>256</v>
      </c>
      <c r="Q77"/>
      <c r="T77" s="15"/>
      <c r="U77" t="s">
        <v>250</v>
      </c>
      <c r="Y77" s="2">
        <f t="shared" si="3"/>
        <v>1</v>
      </c>
      <c r="Z77">
        <f>COUNTA(table_acSheet124[[#This Row],["Type" List Right of this Column]:[Safety Device]])</f>
        <v>1</v>
      </c>
      <c r="AA77">
        <f>COUNTIF(table_acSheet124[[#This Row],["Type" List Right of this Column]:[Safety Device]],"X")</f>
        <v>1</v>
      </c>
      <c r="AB77">
        <f>COUNTIF(table_acSheet124[[#This Row],["Type" List Right of this Column]:[Safety Device]],"O")</f>
        <v>0</v>
      </c>
      <c r="AC77" s="17"/>
      <c r="AD77" s="15" t="s">
        <v>251</v>
      </c>
      <c r="AF77" s="15"/>
      <c r="AG77" s="15"/>
      <c r="AH77" s="15"/>
      <c r="AI77" s="15"/>
      <c r="AJ77" s="15"/>
      <c r="AK77" s="15"/>
      <c r="AL77" s="15"/>
      <c r="AM77" s="15"/>
      <c r="AN77" s="15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</row>
    <row r="78" spans="1:148">
      <c r="A78" t="s">
        <v>138</v>
      </c>
      <c r="B78" t="b">
        <f>IF(table_acSheet124[[#This Row],[Total Used by Type]]&gt;0, TRUE, FALSE)</f>
        <v>1</v>
      </c>
      <c r="C78" t="s">
        <v>138</v>
      </c>
      <c r="D7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psu__Port_Number</v>
      </c>
      <c r="E78" t="s">
        <v>246</v>
      </c>
      <c r="J78" s="15" t="s">
        <v>246</v>
      </c>
      <c r="K78" s="15"/>
      <c r="L78" s="15"/>
      <c r="M78" s="15" t="s">
        <v>247</v>
      </c>
      <c r="T78" s="15"/>
      <c r="Y78" s="2">
        <f t="shared" si="3"/>
        <v>1</v>
      </c>
      <c r="Z78">
        <f>COUNTA(table_acSheet124[[#This Row],["Type" List Right of this Column]:[Safety Device]])</f>
        <v>1</v>
      </c>
      <c r="AA78">
        <f>COUNTIF(table_acSheet124[[#This Row],["Type" List Right of this Column]:[Safety Device]],"X")</f>
        <v>1</v>
      </c>
      <c r="AB78">
        <f>COUNTIF(table_acSheet124[[#This Row],["Type" List Right of this Column]:[Safety Device]],"O")</f>
        <v>0</v>
      </c>
      <c r="AC78" s="17"/>
      <c r="AD78" s="15"/>
      <c r="AF78" s="15"/>
      <c r="AG78" s="15"/>
      <c r="AH78" s="15"/>
      <c r="AI78" s="15"/>
      <c r="AJ78" s="15"/>
      <c r="AK78" s="15" t="s">
        <v>251</v>
      </c>
      <c r="AL78" s="15"/>
      <c r="AM78" s="15"/>
      <c r="AN78" s="15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</row>
    <row r="79" spans="1:148">
      <c r="A79" t="s">
        <v>143</v>
      </c>
      <c r="B79" t="b">
        <f>IF(table_acSheet124[[#This Row],[Total Used by Type]]&gt;0, TRUE, FALSE)</f>
        <v>1</v>
      </c>
      <c r="C79" t="s">
        <v>143</v>
      </c>
      <c r="D7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psu__Project_Name</v>
      </c>
      <c r="E79" t="s">
        <v>246</v>
      </c>
      <c r="J79" s="15" t="s">
        <v>246</v>
      </c>
      <c r="K79" s="15"/>
      <c r="L79" s="15"/>
      <c r="M79" s="15" t="s">
        <v>247</v>
      </c>
      <c r="T79" s="15"/>
      <c r="Y79" s="2">
        <f t="shared" si="3"/>
        <v>1</v>
      </c>
      <c r="Z79">
        <f>COUNTA(table_acSheet124[[#This Row],["Type" List Right of this Column]:[Safety Device]])</f>
        <v>1</v>
      </c>
      <c r="AA79">
        <f>COUNTIF(table_acSheet124[[#This Row],["Type" List Right of this Column]:[Safety Device]],"X")</f>
        <v>1</v>
      </c>
      <c r="AB79">
        <f>COUNTIF(table_acSheet124[[#This Row],["Type" List Right of this Column]:[Safety Device]],"O")</f>
        <v>0</v>
      </c>
      <c r="AC79" s="17"/>
      <c r="AD79" s="15" t="s">
        <v>251</v>
      </c>
      <c r="AF79" s="15"/>
      <c r="AG79" s="15"/>
      <c r="AH79" s="15"/>
      <c r="AI79" s="15"/>
      <c r="AJ79" s="15"/>
      <c r="AK79" s="15"/>
      <c r="AL79" s="15"/>
      <c r="AM79" s="15"/>
      <c r="AN79" s="15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</row>
    <row r="80" spans="1:148">
      <c r="A80" t="s">
        <v>144</v>
      </c>
      <c r="B80" t="b">
        <f>IF(table_acSheet124[[#This Row],[Total Used by Type]]&gt;0, TRUE, FALSE)</f>
        <v>1</v>
      </c>
      <c r="C80" t="s">
        <v>144</v>
      </c>
      <c r="D8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psu__Project_Number</v>
      </c>
      <c r="E80" t="s">
        <v>246</v>
      </c>
      <c r="J80" s="15" t="s">
        <v>246</v>
      </c>
      <c r="K80" s="15"/>
      <c r="L80" s="15"/>
      <c r="M80" s="15" t="s">
        <v>247</v>
      </c>
      <c r="T80" s="15"/>
      <c r="Y80" s="2">
        <f t="shared" si="3"/>
        <v>1</v>
      </c>
      <c r="Z80">
        <f>COUNTA(table_acSheet124[[#This Row],["Type" List Right of this Column]:[Safety Device]])</f>
        <v>1</v>
      </c>
      <c r="AA80">
        <f>COUNTIF(table_acSheet124[[#This Row],["Type" List Right of this Column]:[Safety Device]],"X")</f>
        <v>1</v>
      </c>
      <c r="AB80">
        <f>COUNTIF(table_acSheet124[[#This Row],["Type" List Right of this Column]:[Safety Device]],"O")</f>
        <v>0</v>
      </c>
      <c r="AC80" s="17"/>
      <c r="AD80" s="15" t="s">
        <v>251</v>
      </c>
      <c r="AF80" s="15"/>
      <c r="AG80" s="15"/>
      <c r="AH80" s="15"/>
      <c r="AI80" s="15"/>
      <c r="AJ80" s="15"/>
      <c r="AK80" s="15"/>
      <c r="AL80" s="15"/>
      <c r="AM80" s="15"/>
      <c r="AN80" s="15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</row>
    <row r="81" spans="1:148">
      <c r="A81" t="s">
        <v>279</v>
      </c>
      <c r="B81" t="b">
        <f>IF(table_acSheet124[[#This Row],[Total Used by Type]]&gt;0, TRUE, FALSE)</f>
        <v>1</v>
      </c>
      <c r="C81" t="s">
        <v>279</v>
      </c>
      <c r="D8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psu__Responsibility_Installation</v>
      </c>
      <c r="E81" t="s">
        <v>246</v>
      </c>
      <c r="J81" s="15" t="s">
        <v>246</v>
      </c>
      <c r="K81" s="15"/>
      <c r="L81" s="15"/>
      <c r="M81" s="15" t="s">
        <v>247</v>
      </c>
      <c r="N81" t="s">
        <v>280</v>
      </c>
      <c r="P81" s="16" t="s">
        <v>256</v>
      </c>
      <c r="T81" s="15"/>
      <c r="Y81" s="2">
        <f t="shared" si="3"/>
        <v>8</v>
      </c>
      <c r="Z81">
        <f>COUNTA(table_acSheet124[[#This Row],["Type" List Right of this Column]:[Safety Device]])</f>
        <v>8</v>
      </c>
      <c r="AA81">
        <f>COUNTIF(table_acSheet124[[#This Row],["Type" List Right of this Column]:[Safety Device]],"X")</f>
        <v>8</v>
      </c>
      <c r="AB81">
        <f>COUNTIF(table_acSheet124[[#This Row],["Type" List Right of this Column]:[Safety Device]],"O")</f>
        <v>0</v>
      </c>
      <c r="AC81" s="17"/>
      <c r="AD81" s="15"/>
      <c r="AF81" s="15" t="s">
        <v>251</v>
      </c>
      <c r="AG81" s="15" t="s">
        <v>251</v>
      </c>
      <c r="AH81" s="15" t="s">
        <v>251</v>
      </c>
      <c r="AI81" s="15"/>
      <c r="AJ81" s="15" t="s">
        <v>251</v>
      </c>
      <c r="AK81" s="15" t="s">
        <v>251</v>
      </c>
      <c r="AL81" s="15" t="s">
        <v>251</v>
      </c>
      <c r="AM81" s="15" t="s">
        <v>251</v>
      </c>
      <c r="AN81" s="15" t="s">
        <v>251</v>
      </c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</row>
    <row r="82" spans="1:148">
      <c r="A82" t="s">
        <v>281</v>
      </c>
      <c r="B82" t="b">
        <f>IF(table_acSheet124[[#This Row],[Total Used by Type]]&gt;0, TRUE, FALSE)</f>
        <v>1</v>
      </c>
      <c r="C82" t="s">
        <v>281</v>
      </c>
      <c r="D8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psu__Responsibility_Procurement</v>
      </c>
      <c r="E82" t="s">
        <v>246</v>
      </c>
      <c r="J82" s="15" t="s">
        <v>246</v>
      </c>
      <c r="K82" s="15"/>
      <c r="L82" s="15"/>
      <c r="M82" s="15" t="s">
        <v>247</v>
      </c>
      <c r="N82" t="s">
        <v>282</v>
      </c>
      <c r="P82" s="16" t="s">
        <v>256</v>
      </c>
      <c r="T82" s="15"/>
      <c r="Y82" s="2">
        <f t="shared" si="3"/>
        <v>8</v>
      </c>
      <c r="Z82">
        <f>COUNTA(table_acSheet124[[#This Row],["Type" List Right of this Column]:[Safety Device]])</f>
        <v>8</v>
      </c>
      <c r="AA82">
        <f>COUNTIF(table_acSheet124[[#This Row],["Type" List Right of this Column]:[Safety Device]],"X")</f>
        <v>8</v>
      </c>
      <c r="AB82">
        <f>COUNTIF(table_acSheet124[[#This Row],["Type" List Right of this Column]:[Safety Device]],"O")</f>
        <v>0</v>
      </c>
      <c r="AC82" s="17"/>
      <c r="AD82" s="15"/>
      <c r="AF82" s="15" t="s">
        <v>251</v>
      </c>
      <c r="AG82" s="15" t="s">
        <v>251</v>
      </c>
      <c r="AH82" s="15" t="s">
        <v>251</v>
      </c>
      <c r="AI82" s="15"/>
      <c r="AJ82" s="15" t="s">
        <v>251</v>
      </c>
      <c r="AK82" s="15" t="s">
        <v>251</v>
      </c>
      <c r="AL82" s="15" t="s">
        <v>251</v>
      </c>
      <c r="AM82" s="15" t="s">
        <v>251</v>
      </c>
      <c r="AN82" s="15" t="s">
        <v>251</v>
      </c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</row>
    <row r="83" spans="1:148">
      <c r="A83" t="s">
        <v>147</v>
      </c>
      <c r="B83" t="b">
        <f>IF(table_acSheet124[[#This Row],[Total Used by Type]]&gt;0, TRUE, FALSE)</f>
        <v>1</v>
      </c>
      <c r="C83" t="s">
        <v>147</v>
      </c>
      <c r="D8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psu__Room_AC</v>
      </c>
      <c r="E83" t="s">
        <v>246</v>
      </c>
      <c r="J83" s="15" t="s">
        <v>246</v>
      </c>
      <c r="K83" s="15"/>
      <c r="L83" s="15"/>
      <c r="M83" s="15" t="s">
        <v>247</v>
      </c>
      <c r="N83" t="s">
        <v>283</v>
      </c>
      <c r="P83" s="16" t="s">
        <v>256</v>
      </c>
      <c r="Q83"/>
      <c r="T83" s="15"/>
      <c r="U83" t="s">
        <v>250</v>
      </c>
      <c r="Y83" s="2">
        <f t="shared" si="3"/>
        <v>1</v>
      </c>
      <c r="Z83">
        <f>COUNTA(table_acSheet124[[#This Row],["Type" List Right of this Column]:[Safety Device]])</f>
        <v>1</v>
      </c>
      <c r="AA83">
        <f>COUNTIF(table_acSheet124[[#This Row],["Type" List Right of this Column]:[Safety Device]],"X")</f>
        <v>1</v>
      </c>
      <c r="AB83">
        <f>COUNTIF(table_acSheet124[[#This Row],["Type" List Right of this Column]:[Safety Device]],"O")</f>
        <v>0</v>
      </c>
      <c r="AC83" s="17"/>
      <c r="AD83" s="15"/>
      <c r="AE83" s="15" t="s">
        <v>251</v>
      </c>
      <c r="AF83" s="15"/>
      <c r="AG83" s="15"/>
      <c r="AH83" s="15"/>
      <c r="AI83" s="15"/>
      <c r="AJ83" s="15"/>
      <c r="AK83" s="15"/>
      <c r="AL83" s="15"/>
      <c r="AM83" s="15"/>
      <c r="AN83" s="15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</row>
    <row r="84" spans="1:148">
      <c r="A84" t="s">
        <v>148</v>
      </c>
      <c r="B84" t="b">
        <f>IF(table_acSheet124[[#This Row],[Total Used by Type]]&gt;0, TRUE, FALSE)</f>
        <v>1</v>
      </c>
      <c r="C84" t="s">
        <v>148</v>
      </c>
      <c r="D8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psu__Room_Condition</v>
      </c>
      <c r="E84" t="s">
        <v>246</v>
      </c>
      <c r="J84" s="15" t="s">
        <v>246</v>
      </c>
      <c r="K84" s="15"/>
      <c r="L84" s="15"/>
      <c r="M84" s="15" t="s">
        <v>247</v>
      </c>
      <c r="N84" t="s">
        <v>50</v>
      </c>
      <c r="O84" t="s">
        <v>174</v>
      </c>
      <c r="P84" s="16" t="s">
        <v>256</v>
      </c>
      <c r="Q84"/>
      <c r="T84" s="15"/>
      <c r="U84" t="s">
        <v>250</v>
      </c>
      <c r="Y84" s="2">
        <f t="shared" si="3"/>
        <v>1</v>
      </c>
      <c r="Z84">
        <f>COUNTA(table_acSheet124[[#This Row],["Type" List Right of this Column]:[Safety Device]])</f>
        <v>1</v>
      </c>
      <c r="AA84">
        <f>COUNTIF(table_acSheet124[[#This Row],["Type" List Right of this Column]:[Safety Device]],"X")</f>
        <v>1</v>
      </c>
      <c r="AB84">
        <f>COUNTIF(table_acSheet124[[#This Row],["Type" List Right of this Column]:[Safety Device]],"O")</f>
        <v>0</v>
      </c>
      <c r="AC84" s="17"/>
      <c r="AD84" s="15"/>
      <c r="AE84" s="15" t="s">
        <v>251</v>
      </c>
      <c r="AF84" s="15"/>
      <c r="AG84" s="15"/>
      <c r="AH84" s="15"/>
      <c r="AI84" s="15"/>
      <c r="AJ84" s="15"/>
      <c r="AK84" s="15"/>
      <c r="AL84" s="15"/>
      <c r="AM84" s="15"/>
      <c r="AN84" s="15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</row>
    <row r="85" spans="1:148">
      <c r="A85" t="s">
        <v>149</v>
      </c>
      <c r="B85" t="b">
        <f>IF(table_acSheet124[[#This Row],[Total Used by Type]]&gt;0, TRUE, FALSE)</f>
        <v>1</v>
      </c>
      <c r="C85" t="s">
        <v>149</v>
      </c>
      <c r="D8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psu__Room_Function_Code</v>
      </c>
      <c r="E85" t="s">
        <v>246</v>
      </c>
      <c r="J85" s="15" t="s">
        <v>246</v>
      </c>
      <c r="K85" s="15" t="s">
        <v>246</v>
      </c>
      <c r="L85" s="15"/>
      <c r="M85" s="15" t="s">
        <v>247</v>
      </c>
      <c r="N85" t="s">
        <v>284</v>
      </c>
      <c r="P85" s="16" t="s">
        <v>256</v>
      </c>
      <c r="Q85"/>
      <c r="T85" s="15"/>
      <c r="U85" t="s">
        <v>250</v>
      </c>
      <c r="Y85" s="2">
        <f t="shared" si="3"/>
        <v>1</v>
      </c>
      <c r="Z85">
        <f>COUNTA(table_acSheet124[[#This Row],["Type" List Right of this Column]:[Safety Device]])</f>
        <v>1</v>
      </c>
      <c r="AA85">
        <f>COUNTIF(table_acSheet124[[#This Row],["Type" List Right of this Column]:[Safety Device]],"X")</f>
        <v>1</v>
      </c>
      <c r="AB85">
        <f>COUNTIF(table_acSheet124[[#This Row],["Type" List Right of this Column]:[Safety Device]],"O")</f>
        <v>0</v>
      </c>
      <c r="AC85" s="17"/>
      <c r="AD85" s="15"/>
      <c r="AE85" s="15" t="s">
        <v>251</v>
      </c>
      <c r="AF85" s="15"/>
      <c r="AG85" s="15"/>
      <c r="AH85" s="15"/>
      <c r="AI85" s="15"/>
      <c r="AJ85" s="15"/>
      <c r="AK85" s="15"/>
      <c r="AL85" s="15"/>
      <c r="AM85" s="15"/>
      <c r="AN85" s="1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</row>
    <row r="86" spans="1:148">
      <c r="A86" t="s">
        <v>150</v>
      </c>
      <c r="B86" t="b">
        <f>IF(table_acSheet124[[#This Row],[Total Used by Type]]&gt;0, TRUE, FALSE)</f>
        <v>1</v>
      </c>
      <c r="C86" t="s">
        <v>150</v>
      </c>
      <c r="D8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psu__Room_Function_Description</v>
      </c>
      <c r="E86" t="s">
        <v>246</v>
      </c>
      <c r="J86" s="15" t="s">
        <v>246</v>
      </c>
      <c r="K86" s="15" t="s">
        <v>246</v>
      </c>
      <c r="L86" s="15"/>
      <c r="M86" s="15" t="s">
        <v>247</v>
      </c>
      <c r="N86" t="s">
        <v>284</v>
      </c>
      <c r="P86" s="16" t="s">
        <v>261</v>
      </c>
      <c r="Q86"/>
      <c r="T86" s="15"/>
      <c r="U86" t="s">
        <v>250</v>
      </c>
      <c r="Y86" s="2">
        <f t="shared" si="3"/>
        <v>1</v>
      </c>
      <c r="Z86">
        <f>COUNTA(table_acSheet124[[#This Row],["Type" List Right of this Column]:[Safety Device]])</f>
        <v>1</v>
      </c>
      <c r="AA86">
        <f>COUNTIF(table_acSheet124[[#This Row],["Type" List Right of this Column]:[Safety Device]],"X")</f>
        <v>1</v>
      </c>
      <c r="AB86">
        <f>COUNTIF(table_acSheet124[[#This Row],["Type" List Right of this Column]:[Safety Device]],"O")</f>
        <v>0</v>
      </c>
      <c r="AC86" s="17"/>
      <c r="AD86" s="15"/>
      <c r="AE86" s="15" t="s">
        <v>251</v>
      </c>
      <c r="AF86" s="15"/>
      <c r="AG86" s="15"/>
      <c r="AH86" s="15"/>
      <c r="AI86" s="15"/>
      <c r="AJ86" s="15"/>
      <c r="AK86" s="15"/>
      <c r="AL86" s="15"/>
      <c r="AM86" s="15"/>
      <c r="AN86" s="15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</row>
    <row r="87" spans="1:148">
      <c r="A87" t="s">
        <v>151</v>
      </c>
      <c r="B87" t="b">
        <f>IF(table_acSheet124[[#This Row],[Total Used by Type]]&gt;0, TRUE, FALSE)</f>
        <v>1</v>
      </c>
      <c r="C87" t="s">
        <v>151</v>
      </c>
      <c r="D8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psu__Room_ID</v>
      </c>
      <c r="E87" t="s">
        <v>246</v>
      </c>
      <c r="J87" s="15" t="s">
        <v>246</v>
      </c>
      <c r="K87" s="15"/>
      <c r="L87" s="15"/>
      <c r="M87" s="15" t="s">
        <v>247</v>
      </c>
      <c r="N87" t="s">
        <v>249</v>
      </c>
      <c r="P87" s="16" t="s">
        <v>249</v>
      </c>
      <c r="Q87"/>
      <c r="T87" s="15"/>
      <c r="U87" t="s">
        <v>250</v>
      </c>
      <c r="Y87" s="2">
        <f t="shared" si="3"/>
        <v>1</v>
      </c>
      <c r="Z87">
        <f>COUNTA(table_acSheet124[[#This Row],["Type" List Right of this Column]:[Safety Device]])</f>
        <v>1</v>
      </c>
      <c r="AA87">
        <f>COUNTIF(table_acSheet124[[#This Row],["Type" List Right of this Column]:[Safety Device]],"X")</f>
        <v>1</v>
      </c>
      <c r="AB87">
        <f>COUNTIF(table_acSheet124[[#This Row],["Type" List Right of this Column]:[Safety Device]],"O")</f>
        <v>0</v>
      </c>
      <c r="AC87" s="17"/>
      <c r="AD87" s="15"/>
      <c r="AE87" s="15" t="s">
        <v>251</v>
      </c>
      <c r="AF87" s="15"/>
      <c r="AG87" s="15"/>
      <c r="AH87" s="15"/>
      <c r="AI87" s="15"/>
      <c r="AJ87" s="15"/>
      <c r="AK87" s="15"/>
      <c r="AL87" s="15"/>
      <c r="AM87" s="15"/>
      <c r="AN87" s="15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</row>
    <row r="88" spans="1:148">
      <c r="A88" t="s">
        <v>152</v>
      </c>
      <c r="B88" t="b">
        <f>IF(table_acSheet124[[#This Row],[Total Used by Type]]&gt;0, TRUE, FALSE)</f>
        <v>1</v>
      </c>
      <c r="C88" t="s">
        <v>152</v>
      </c>
      <c r="D8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psu__Room_Type_Code</v>
      </c>
      <c r="E88" t="s">
        <v>246</v>
      </c>
      <c r="J88" s="15" t="s">
        <v>246</v>
      </c>
      <c r="K88" s="15"/>
      <c r="L88" s="15"/>
      <c r="M88" s="15" t="s">
        <v>247</v>
      </c>
      <c r="N88" t="s">
        <v>257</v>
      </c>
      <c r="P88" s="16" t="s">
        <v>256</v>
      </c>
      <c r="Q88"/>
      <c r="T88" s="15"/>
      <c r="U88" t="s">
        <v>250</v>
      </c>
      <c r="Y88" s="2">
        <f t="shared" si="3"/>
        <v>1</v>
      </c>
      <c r="Z88">
        <f>COUNTA(table_acSheet124[[#This Row],["Type" List Right of this Column]:[Safety Device]])</f>
        <v>1</v>
      </c>
      <c r="AA88">
        <f>COUNTIF(table_acSheet124[[#This Row],["Type" List Right of this Column]:[Safety Device]],"X")</f>
        <v>1</v>
      </c>
      <c r="AB88">
        <f>COUNTIF(table_acSheet124[[#This Row],["Type" List Right of this Column]:[Safety Device]],"O")</f>
        <v>0</v>
      </c>
      <c r="AC88" s="17"/>
      <c r="AD88" s="15"/>
      <c r="AE88" s="15" t="s">
        <v>251</v>
      </c>
      <c r="AF88" s="15"/>
      <c r="AG88" s="15"/>
      <c r="AH88" s="15"/>
      <c r="AI88" s="15"/>
      <c r="AJ88" s="15"/>
      <c r="AK88" s="15"/>
      <c r="AL88" s="15"/>
      <c r="AM88" s="15"/>
      <c r="AN88" s="15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</row>
    <row r="89" spans="1:148">
      <c r="A89" t="s">
        <v>153</v>
      </c>
      <c r="B89" t="b">
        <f>IF(table_acSheet124[[#This Row],[Total Used by Type]]&gt;0, TRUE, FALSE)</f>
        <v>1</v>
      </c>
      <c r="C89" t="s">
        <v>153</v>
      </c>
      <c r="D8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psu__Room_Type_Description</v>
      </c>
      <c r="E89" t="s">
        <v>246</v>
      </c>
      <c r="J89" s="15" t="s">
        <v>246</v>
      </c>
      <c r="K89" s="15"/>
      <c r="L89" s="15"/>
      <c r="M89" s="15" t="s">
        <v>247</v>
      </c>
      <c r="N89" t="s">
        <v>257</v>
      </c>
      <c r="P89" s="16" t="s">
        <v>261</v>
      </c>
      <c r="Q89"/>
      <c r="T89" s="15"/>
      <c r="U89" t="s">
        <v>250</v>
      </c>
      <c r="Y89" s="2">
        <f t="shared" si="3"/>
        <v>1</v>
      </c>
      <c r="Z89">
        <f>COUNTA(table_acSheet124[[#This Row],["Type" List Right of this Column]:[Safety Device]])</f>
        <v>1</v>
      </c>
      <c r="AA89">
        <f>COUNTIF(table_acSheet124[[#This Row],["Type" List Right of this Column]:[Safety Device]],"X")</f>
        <v>1</v>
      </c>
      <c r="AB89">
        <f>COUNTIF(table_acSheet124[[#This Row],["Type" List Right of this Column]:[Safety Device]],"O")</f>
        <v>0</v>
      </c>
      <c r="AC89" s="17"/>
      <c r="AD89" s="15"/>
      <c r="AE89" s="15" t="s">
        <v>251</v>
      </c>
      <c r="AF89" s="15"/>
      <c r="AG89" s="15"/>
      <c r="AH89" s="15"/>
      <c r="AI89" s="15"/>
      <c r="AJ89" s="15"/>
      <c r="AK89" s="15"/>
      <c r="AL89" s="15"/>
      <c r="AM89" s="15"/>
      <c r="AN89" s="15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</row>
    <row r="90" spans="1:148">
      <c r="A90" t="s">
        <v>285</v>
      </c>
      <c r="B90" t="b">
        <f>IF(table_acSheet124[[#This Row],[Total Used by Type]]&gt;0, TRUE, FALSE)</f>
        <v>1</v>
      </c>
      <c r="C90" t="s">
        <v>286</v>
      </c>
      <c r="D9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psu__Safety_Category</v>
      </c>
      <c r="J90" s="15"/>
      <c r="K90" s="15"/>
      <c r="L90" s="15"/>
      <c r="M90" s="15"/>
      <c r="Q90"/>
      <c r="T90" s="15"/>
      <c r="Y90" s="2">
        <f>AA90/$Z$10</f>
        <v>2</v>
      </c>
      <c r="Z90">
        <f>COUNTA(table_acSheet124[[#This Row],["Type" List Right of this Column]:[Safety Device]])</f>
        <v>2</v>
      </c>
      <c r="AA90">
        <f>COUNTIF(table_acSheet124[[#This Row],["Type" List Right of this Column]:[Safety Device]],"X")</f>
        <v>2</v>
      </c>
      <c r="AB90">
        <f>COUNTIF(table_acSheet124[[#This Row],["Type" List Right of this Column]:[Safety Device]],"O")</f>
        <v>0</v>
      </c>
      <c r="AC90" s="17"/>
      <c r="AD90" s="15"/>
      <c r="AF90" s="15"/>
      <c r="AG90" s="15"/>
      <c r="AH90" s="15"/>
      <c r="AI90" s="15"/>
      <c r="AJ90" s="15"/>
      <c r="AK90" s="15"/>
      <c r="AL90" s="15" t="s">
        <v>251</v>
      </c>
      <c r="AM90" s="15"/>
      <c r="AN90" s="15" t="s">
        <v>251</v>
      </c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</row>
    <row r="91" spans="1:148">
      <c r="A91" t="s">
        <v>156</v>
      </c>
      <c r="B91" t="b">
        <f>IF(table_acSheet124[[#This Row],[Total Used by Type]]&gt;0, TRUE, FALSE)</f>
        <v>1</v>
      </c>
      <c r="C91" t="s">
        <v>156</v>
      </c>
      <c r="D9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psu__Security_Door</v>
      </c>
      <c r="E91" t="s">
        <v>246</v>
      </c>
      <c r="J91" s="15" t="s">
        <v>246</v>
      </c>
      <c r="K91" s="15"/>
      <c r="L91" s="15"/>
      <c r="M91" s="15" t="s">
        <v>246</v>
      </c>
      <c r="N91" t="s">
        <v>287</v>
      </c>
      <c r="P91" s="16" t="s">
        <v>256</v>
      </c>
      <c r="T91" s="15"/>
      <c r="Y91" s="2">
        <f t="shared" si="3"/>
        <v>1</v>
      </c>
      <c r="Z91">
        <f>COUNTA(table_acSheet124[[#This Row],["Type" List Right of this Column]:[Safety Device]])</f>
        <v>1</v>
      </c>
      <c r="AA91">
        <f>COUNTIF(table_acSheet124[[#This Row],["Type" List Right of this Column]:[Safety Device]],"X")</f>
        <v>1</v>
      </c>
      <c r="AB91">
        <f>COUNTIF(table_acSheet124[[#This Row],["Type" List Right of this Column]:[Safety Device]],"O")</f>
        <v>0</v>
      </c>
      <c r="AC91" s="17"/>
      <c r="AD91" s="15"/>
      <c r="AF91" s="15" t="s">
        <v>251</v>
      </c>
      <c r="AG91" s="15"/>
      <c r="AH91" s="15"/>
      <c r="AI91" s="15"/>
      <c r="AJ91" s="15"/>
      <c r="AK91" s="15"/>
      <c r="AL91" s="15"/>
      <c r="AM91" s="15"/>
      <c r="AN91" s="15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</row>
    <row r="92" spans="1:148">
      <c r="A92" t="s">
        <v>157</v>
      </c>
      <c r="B92" t="b">
        <f>IF(table_acSheet124[[#This Row],[Total Used by Type]]&gt;0, TRUE, FALSE)</f>
        <v>1</v>
      </c>
      <c r="C92" t="s">
        <v>157</v>
      </c>
      <c r="D9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psu__Security_Room</v>
      </c>
      <c r="E92" t="s">
        <v>246</v>
      </c>
      <c r="J92" s="15" t="s">
        <v>246</v>
      </c>
      <c r="K92" s="15"/>
      <c r="L92" s="15"/>
      <c r="M92" s="15" t="s">
        <v>246</v>
      </c>
      <c r="N92" t="s">
        <v>288</v>
      </c>
      <c r="P92" s="16" t="s">
        <v>256</v>
      </c>
      <c r="T92" s="15"/>
      <c r="Y92" s="2">
        <f t="shared" si="3"/>
        <v>2</v>
      </c>
      <c r="Z92">
        <f>COUNTA(table_acSheet124[[#This Row],["Type" List Right of this Column]:[Safety Device]])</f>
        <v>2</v>
      </c>
      <c r="AA92">
        <f>COUNTIF(table_acSheet124[[#This Row],["Type" List Right of this Column]:[Safety Device]],"X")</f>
        <v>2</v>
      </c>
      <c r="AB92">
        <f>COUNTIF(table_acSheet124[[#This Row],["Type" List Right of this Column]:[Safety Device]],"O")</f>
        <v>0</v>
      </c>
      <c r="AC92" s="17"/>
      <c r="AD92" s="15"/>
      <c r="AE92" s="15" t="s">
        <v>251</v>
      </c>
      <c r="AF92" s="15" t="s">
        <v>251</v>
      </c>
      <c r="AG92" s="15"/>
      <c r="AH92" s="15"/>
      <c r="AI92" s="15"/>
      <c r="AJ92" s="15"/>
      <c r="AK92" s="15"/>
      <c r="AL92" s="15"/>
      <c r="AM92" s="15"/>
      <c r="AN92" s="15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</row>
    <row r="93" spans="1:148">
      <c r="A93" t="s">
        <v>158</v>
      </c>
      <c r="B93" t="b">
        <f>IF(table_acSheet124[[#This Row],[Total Used by Type]]&gt;0, TRUE, FALSE)</f>
        <v>1</v>
      </c>
      <c r="C93" t="s">
        <v>158</v>
      </c>
      <c r="D9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psu__Serial_Number</v>
      </c>
      <c r="E93" t="s">
        <v>246</v>
      </c>
      <c r="I93" s="18" t="s">
        <v>246</v>
      </c>
      <c r="J93" s="15" t="s">
        <v>246</v>
      </c>
      <c r="K93" s="15"/>
      <c r="L93" s="15"/>
      <c r="M93" s="15" t="s">
        <v>247</v>
      </c>
      <c r="Q93"/>
      <c r="T93" s="15"/>
      <c r="Y93" s="2">
        <f t="shared" si="3"/>
        <v>4</v>
      </c>
      <c r="Z93">
        <f>COUNTA(table_acSheet124[[#This Row],["Type" List Right of this Column]:[Safety Device]])</f>
        <v>4</v>
      </c>
      <c r="AA93">
        <f>COUNTIF(table_acSheet124[[#This Row],["Type" List Right of this Column]:[Safety Device]],"X")</f>
        <v>4</v>
      </c>
      <c r="AB93">
        <f>COUNTIF(table_acSheet124[[#This Row],["Type" List Right of this Column]:[Safety Device]],"O")</f>
        <v>0</v>
      </c>
      <c r="AC93" s="17"/>
      <c r="AD93" s="15"/>
      <c r="AF93" s="15" t="s">
        <v>251</v>
      </c>
      <c r="AG93" s="15"/>
      <c r="AH93" s="15" t="s">
        <v>251</v>
      </c>
      <c r="AI93" s="15" t="s">
        <v>251</v>
      </c>
      <c r="AJ93" s="15"/>
      <c r="AK93" s="15"/>
      <c r="AL93" s="15"/>
      <c r="AM93" s="15"/>
      <c r="AN93" s="15" t="s">
        <v>251</v>
      </c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</row>
    <row r="94" spans="1:148">
      <c r="A94" t="s">
        <v>161</v>
      </c>
      <c r="B94" t="b">
        <f>IF(table_acSheet124[[#This Row],[Total Used by Type]]&gt;0, TRUE, FALSE)</f>
        <v>1</v>
      </c>
      <c r="C94" t="s">
        <v>161</v>
      </c>
      <c r="D9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psu__Short_Name</v>
      </c>
      <c r="E94" t="s">
        <v>246</v>
      </c>
      <c r="J94" s="15" t="s">
        <v>246</v>
      </c>
      <c r="K94" s="15"/>
      <c r="L94" s="15"/>
      <c r="M94" s="15" t="s">
        <v>247</v>
      </c>
      <c r="Q94"/>
      <c r="T94" s="15"/>
      <c r="U94" t="s">
        <v>250</v>
      </c>
      <c r="Y94" s="2">
        <f t="shared" si="3"/>
        <v>1</v>
      </c>
      <c r="Z94">
        <f>COUNTA(table_acSheet124[[#This Row],["Type" List Right of this Column]:[Safety Device]])</f>
        <v>1</v>
      </c>
      <c r="AA94">
        <f>COUNTIF(table_acSheet124[[#This Row],["Type" List Right of this Column]:[Safety Device]],"X")</f>
        <v>1</v>
      </c>
      <c r="AB94">
        <f>COUNTIF(table_acSheet124[[#This Row],["Type" List Right of this Column]:[Safety Device]],"O")</f>
        <v>0</v>
      </c>
      <c r="AC94" s="17"/>
      <c r="AD94" s="15" t="s">
        <v>251</v>
      </c>
      <c r="AF94" s="15"/>
      <c r="AG94" s="15"/>
      <c r="AH94" s="15"/>
      <c r="AI94" s="15"/>
      <c r="AJ94" s="15"/>
      <c r="AK94" s="15"/>
      <c r="AL94" s="15"/>
      <c r="AM94" s="15"/>
      <c r="AN94" s="15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</row>
    <row r="95" spans="1:148">
      <c r="A95" t="s">
        <v>162</v>
      </c>
      <c r="B95" t="b">
        <f>IF(table_acSheet124[[#This Row],[Total Used by Type]]&gt;0, TRUE, FALSE)</f>
        <v>1</v>
      </c>
      <c r="C95" t="s">
        <v>162</v>
      </c>
      <c r="D9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psu__Space_Served</v>
      </c>
      <c r="E95" t="s">
        <v>246</v>
      </c>
      <c r="H95"/>
      <c r="I95"/>
      <c r="J95" s="15" t="s">
        <v>246</v>
      </c>
      <c r="K95" s="15"/>
      <c r="L95" s="15"/>
      <c r="M95" s="15" t="s">
        <v>247</v>
      </c>
      <c r="Q95"/>
      <c r="T95" s="15"/>
      <c r="Y95" s="2">
        <f t="shared" si="3"/>
        <v>1</v>
      </c>
      <c r="Z95">
        <f>COUNTA(table_acSheet124[[#This Row],["Type" List Right of this Column]:[Safety Device]])</f>
        <v>1</v>
      </c>
      <c r="AA95">
        <f>COUNTIF(table_acSheet124[[#This Row],["Type" List Right of this Column]:[Safety Device]],"X")</f>
        <v>1</v>
      </c>
      <c r="AB95">
        <f>COUNTIF(table_acSheet124[[#This Row],["Type" List Right of this Column]:[Safety Device]],"O")</f>
        <v>0</v>
      </c>
      <c r="AC95" s="17"/>
      <c r="AD95" s="15"/>
      <c r="AF95" s="15"/>
      <c r="AG95" s="15"/>
      <c r="AH95" s="15"/>
      <c r="AI95" s="15" t="s">
        <v>251</v>
      </c>
      <c r="AJ95" s="15"/>
      <c r="AK95" s="15"/>
      <c r="AL95" s="15"/>
      <c r="AM95" s="15"/>
      <c r="AN95" s="1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</row>
    <row r="96" spans="1:148">
      <c r="A96" t="s">
        <v>165</v>
      </c>
      <c r="B96" t="b">
        <f>IF(table_acSheet124[[#This Row],[Total Used by Type]]&gt;0, TRUE, FALSE)</f>
        <v>1</v>
      </c>
      <c r="C96" t="s">
        <v>165</v>
      </c>
      <c r="D9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psu__Student_Seats</v>
      </c>
      <c r="E96" t="s">
        <v>246</v>
      </c>
      <c r="J96" s="15" t="s">
        <v>246</v>
      </c>
      <c r="K96" s="15"/>
      <c r="L96" s="15"/>
      <c r="M96" s="15" t="s">
        <v>247</v>
      </c>
      <c r="Q96"/>
      <c r="T96" s="15"/>
      <c r="U96" t="s">
        <v>250</v>
      </c>
      <c r="Y96" s="2">
        <f t="shared" si="3"/>
        <v>1</v>
      </c>
      <c r="Z96">
        <f>COUNTA(table_acSheet124[[#This Row],["Type" List Right of this Column]:[Safety Device]])</f>
        <v>1</v>
      </c>
      <c r="AA96">
        <f>COUNTIF(table_acSheet124[[#This Row],["Type" List Right of this Column]:[Safety Device]],"X")</f>
        <v>1</v>
      </c>
      <c r="AB96">
        <f>COUNTIF(table_acSheet124[[#This Row],["Type" List Right of this Column]:[Safety Device]],"O")</f>
        <v>0</v>
      </c>
      <c r="AC96" s="17"/>
      <c r="AD96" s="15"/>
      <c r="AE96" s="15" t="s">
        <v>251</v>
      </c>
      <c r="AF96" s="15"/>
      <c r="AG96" s="15"/>
      <c r="AH96" s="15"/>
      <c r="AI96" s="15"/>
      <c r="AJ96" s="15"/>
      <c r="AK96" s="15"/>
      <c r="AL96" s="15"/>
      <c r="AM96" s="15"/>
      <c r="AN96" s="15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</row>
    <row r="97" spans="1:148">
      <c r="A97" t="s">
        <v>166</v>
      </c>
      <c r="B97" t="b">
        <f>IF(table_acSheet124[[#This Row],[Total Used by Type]]&gt;0, TRUE, FALSE)</f>
        <v>1</v>
      </c>
      <c r="C97" t="s">
        <v>166</v>
      </c>
      <c r="D9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psu__Submittal_Number</v>
      </c>
      <c r="E97" t="s">
        <v>246</v>
      </c>
      <c r="H97"/>
      <c r="I97"/>
      <c r="J97" s="15" t="s">
        <v>246</v>
      </c>
      <c r="K97" s="15"/>
      <c r="L97" s="15"/>
      <c r="M97" s="15" t="s">
        <v>246</v>
      </c>
      <c r="Q97"/>
      <c r="T97" s="15"/>
      <c r="Y97" s="2">
        <f t="shared" si="3"/>
        <v>5</v>
      </c>
      <c r="Z97">
        <f>COUNTA(table_acSheet124[[#This Row],["Type" List Right of this Column]:[Safety Device]])</f>
        <v>5</v>
      </c>
      <c r="AA97">
        <f>COUNTIF(table_acSheet124[[#This Row],["Type" List Right of this Column]:[Safety Device]],"X")</f>
        <v>5</v>
      </c>
      <c r="AB97">
        <f>COUNTIF(table_acSheet124[[#This Row],["Type" List Right of this Column]:[Safety Device]],"O")</f>
        <v>0</v>
      </c>
      <c r="AC97" s="17"/>
      <c r="AD97" s="15"/>
      <c r="AF97" s="15" t="s">
        <v>251</v>
      </c>
      <c r="AG97" s="15"/>
      <c r="AH97" s="15" t="s">
        <v>251</v>
      </c>
      <c r="AI97" s="15"/>
      <c r="AJ97" s="15" t="s">
        <v>251</v>
      </c>
      <c r="AK97" s="15"/>
      <c r="AL97" s="15" t="s">
        <v>251</v>
      </c>
      <c r="AM97" s="15"/>
      <c r="AN97" s="15" t="s">
        <v>251</v>
      </c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</row>
    <row r="98" spans="1:148">
      <c r="A98" t="s">
        <v>167</v>
      </c>
      <c r="B98" t="b">
        <f>IF(table_acSheet124[[#This Row],[Total Used by Type]]&gt;0, TRUE, FALSE)</f>
        <v>1</v>
      </c>
      <c r="C98" t="s">
        <v>167</v>
      </c>
      <c r="D9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psu__Submittal_Required</v>
      </c>
      <c r="E98" t="s">
        <v>246</v>
      </c>
      <c r="J98" s="15" t="s">
        <v>246</v>
      </c>
      <c r="K98" s="15"/>
      <c r="L98" s="15"/>
      <c r="M98" s="15" t="s">
        <v>246</v>
      </c>
      <c r="T98" s="15"/>
      <c r="Y98" s="2">
        <f t="shared" si="3"/>
        <v>4</v>
      </c>
      <c r="Z98">
        <f>COUNTA(table_acSheet124[[#This Row],["Type" List Right of this Column]:[Safety Device]])</f>
        <v>4</v>
      </c>
      <c r="AA98">
        <f>COUNTIF(table_acSheet124[[#This Row],["Type" List Right of this Column]:[Safety Device]],"X")</f>
        <v>4</v>
      </c>
      <c r="AB98">
        <f>COUNTIF(table_acSheet124[[#This Row],["Type" List Right of this Column]:[Safety Device]],"O")</f>
        <v>0</v>
      </c>
      <c r="AC98" s="17"/>
      <c r="AD98" s="15"/>
      <c r="AF98" s="15" t="s">
        <v>251</v>
      </c>
      <c r="AG98" s="15" t="s">
        <v>251</v>
      </c>
      <c r="AH98" s="15" t="s">
        <v>251</v>
      </c>
      <c r="AI98" s="15"/>
      <c r="AJ98" s="15"/>
      <c r="AK98" s="15"/>
      <c r="AL98" s="15" t="s">
        <v>251</v>
      </c>
      <c r="AM98" s="15"/>
      <c r="AN98" s="15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</row>
    <row r="99" spans="1:148">
      <c r="A99" t="s">
        <v>168</v>
      </c>
      <c r="B99" t="b">
        <f>IF(table_acSheet124[[#This Row],[Total Used by Type]]&gt;0, TRUE, FALSE)</f>
        <v>1</v>
      </c>
      <c r="C99" t="s">
        <v>168</v>
      </c>
      <c r="D9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psu__Substantial_Completion_Date</v>
      </c>
      <c r="E99" t="s">
        <v>246</v>
      </c>
      <c r="G99" t="s">
        <v>246</v>
      </c>
      <c r="J99" s="15" t="s">
        <v>246</v>
      </c>
      <c r="K99" s="15"/>
      <c r="L99" s="15"/>
      <c r="M99" s="15" t="s">
        <v>246</v>
      </c>
      <c r="Q99"/>
      <c r="T99" s="15"/>
      <c r="U99" t="s">
        <v>289</v>
      </c>
      <c r="Y99" s="2">
        <f t="shared" si="3"/>
        <v>1</v>
      </c>
      <c r="Z99">
        <f>COUNTA(table_acSheet124[[#This Row],["Type" List Right of this Column]:[Safety Device]])</f>
        <v>1</v>
      </c>
      <c r="AA99">
        <f>COUNTIF(table_acSheet124[[#This Row],["Type" List Right of this Column]:[Safety Device]],"X")</f>
        <v>1</v>
      </c>
      <c r="AB99">
        <f>COUNTIF(table_acSheet124[[#This Row],["Type" List Right of this Column]:[Safety Device]],"O")</f>
        <v>0</v>
      </c>
      <c r="AC99" s="17"/>
      <c r="AD99" s="15" t="s">
        <v>251</v>
      </c>
      <c r="AF99" s="15"/>
      <c r="AG99" s="15"/>
      <c r="AH99" s="15"/>
      <c r="AI99" s="15"/>
      <c r="AJ99" s="15"/>
      <c r="AK99" s="15"/>
      <c r="AL99" s="15"/>
      <c r="AM99" s="15"/>
      <c r="AN99" s="15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</row>
    <row r="100" spans="1:148">
      <c r="A100" t="s">
        <v>170</v>
      </c>
      <c r="B100" t="b">
        <f>IF(table_acSheet124[[#This Row],[Total Used by Type]]&gt;0, TRUE, FALSE)</f>
        <v>1</v>
      </c>
      <c r="C100" t="s">
        <v>170</v>
      </c>
      <c r="D10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psu__SubType</v>
      </c>
      <c r="E100" t="s">
        <v>246</v>
      </c>
      <c r="J100" s="15" t="s">
        <v>246</v>
      </c>
      <c r="K100" s="15"/>
      <c r="L100" s="15"/>
      <c r="M100" s="15" t="s">
        <v>247</v>
      </c>
      <c r="N100" t="s">
        <v>226</v>
      </c>
      <c r="O100" t="s">
        <v>174</v>
      </c>
      <c r="P100" s="16" t="s">
        <v>256</v>
      </c>
      <c r="Q100"/>
      <c r="T100" s="15"/>
      <c r="Y100" s="2">
        <f t="shared" si="3"/>
        <v>3</v>
      </c>
      <c r="Z100">
        <f>COUNTA(table_acSheet124[[#This Row],["Type" List Right of this Column]:[Safety Device]])</f>
        <v>5</v>
      </c>
      <c r="AA100">
        <f>COUNTIF(table_acSheet124[[#This Row],["Type" List Right of this Column]:[Safety Device]],"X")</f>
        <v>3</v>
      </c>
      <c r="AB100">
        <f>COUNTIF(table_acSheet124[[#This Row],["Type" List Right of this Column]:[Safety Device]],"O")</f>
        <v>0</v>
      </c>
      <c r="AC100" s="17"/>
      <c r="AD100" s="15"/>
      <c r="AF100" s="15" t="s">
        <v>252</v>
      </c>
      <c r="AG100" s="15"/>
      <c r="AH100" s="15"/>
      <c r="AI100" s="15"/>
      <c r="AJ100" s="15" t="s">
        <v>251</v>
      </c>
      <c r="AK100" s="15" t="s">
        <v>251</v>
      </c>
      <c r="AL100" s="15" t="s">
        <v>252</v>
      </c>
      <c r="AM100" s="15"/>
      <c r="AN100" s="15" t="s">
        <v>251</v>
      </c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</row>
    <row r="101" spans="1:148">
      <c r="A101" t="s">
        <v>173</v>
      </c>
      <c r="B101" t="b">
        <f>IF(table_acSheet124[[#This Row],[Total Used by Type]]&gt;0, TRUE, FALSE)</f>
        <v>1</v>
      </c>
      <c r="C101" t="s">
        <v>173</v>
      </c>
      <c r="D101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psu__System</v>
      </c>
      <c r="E101" t="s">
        <v>246</v>
      </c>
      <c r="H101"/>
      <c r="I101"/>
      <c r="J101" s="15" t="s">
        <v>246</v>
      </c>
      <c r="K101" s="15"/>
      <c r="L101" s="15"/>
      <c r="M101" s="15" t="s">
        <v>247</v>
      </c>
      <c r="Q101"/>
      <c r="T101" s="15"/>
      <c r="Y101" s="2">
        <f t="shared" si="3"/>
        <v>2</v>
      </c>
      <c r="Z101">
        <f>COUNTA(table_acSheet124[[#This Row],["Type" List Right of this Column]:[Safety Device]])</f>
        <v>2</v>
      </c>
      <c r="AA101">
        <f>COUNTIF(table_acSheet124[[#This Row],["Type" List Right of this Column]:[Safety Device]],"X")</f>
        <v>2</v>
      </c>
      <c r="AB101">
        <f>COUNTIF(table_acSheet124[[#This Row],["Type" List Right of this Column]:[Safety Device]],"O")</f>
        <v>0</v>
      </c>
      <c r="AC101" s="17"/>
      <c r="AD101" s="15"/>
      <c r="AF101" s="15"/>
      <c r="AG101" s="15"/>
      <c r="AH101" s="15"/>
      <c r="AI101" s="15"/>
      <c r="AJ101" s="15" t="s">
        <v>251</v>
      </c>
      <c r="AK101" s="15" t="s">
        <v>251</v>
      </c>
      <c r="AL101" s="15"/>
      <c r="AM101" s="15"/>
      <c r="AN101" s="15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</row>
    <row r="102" spans="1:148">
      <c r="A102" t="s">
        <v>174</v>
      </c>
      <c r="B102" t="b">
        <f>IF(table_acSheet124[[#This Row],[Total Used by Type]]&gt;0, TRUE, FALSE)</f>
        <v>1</v>
      </c>
      <c r="C102" t="s">
        <v>174</v>
      </c>
      <c r="D102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psu__Type</v>
      </c>
      <c r="E102" t="s">
        <v>246</v>
      </c>
      <c r="J102" s="15" t="s">
        <v>246</v>
      </c>
      <c r="K102" s="15"/>
      <c r="L102" s="15"/>
      <c r="M102" s="15" t="s">
        <v>247</v>
      </c>
      <c r="N102" t="s">
        <v>226</v>
      </c>
      <c r="P102" s="16" t="s">
        <v>256</v>
      </c>
      <c r="Q102"/>
      <c r="T102" s="15"/>
      <c r="Y102" s="2">
        <f t="shared" si="3"/>
        <v>8</v>
      </c>
      <c r="Z102">
        <f>COUNTA(table_acSheet124[[#This Row],["Type" List Right of this Column]:[Safety Device]])</f>
        <v>8</v>
      </c>
      <c r="AA102">
        <f>COUNTIF(table_acSheet124[[#This Row],["Type" List Right of this Column]:[Safety Device]],"X")</f>
        <v>8</v>
      </c>
      <c r="AB102">
        <f>COUNTIF(table_acSheet124[[#This Row],["Type" List Right of this Column]:[Safety Device]],"O")</f>
        <v>0</v>
      </c>
      <c r="AC102" s="17"/>
      <c r="AD102" s="15"/>
      <c r="AE102" s="15" t="s">
        <v>251</v>
      </c>
      <c r="AF102" s="15" t="s">
        <v>251</v>
      </c>
      <c r="AG102" s="15" t="s">
        <v>251</v>
      </c>
      <c r="AH102" s="15" t="s">
        <v>251</v>
      </c>
      <c r="AI102" s="15" t="s">
        <v>251</v>
      </c>
      <c r="AJ102" s="15" t="s">
        <v>251</v>
      </c>
      <c r="AK102" s="15"/>
      <c r="AL102" s="15" t="s">
        <v>251</v>
      </c>
      <c r="AM102" s="15"/>
      <c r="AN102" s="15" t="s">
        <v>251</v>
      </c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</row>
    <row r="103" spans="1:148">
      <c r="A103" t="s">
        <v>290</v>
      </c>
      <c r="B103" t="b">
        <f>IF(table_acSheet124[[#This Row],[Total Used by Type]]&gt;0, TRUE, FALSE)</f>
        <v>1</v>
      </c>
      <c r="C103" t="s">
        <v>273</v>
      </c>
      <c r="D103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Type Mark</v>
      </c>
      <c r="E103" t="s">
        <v>246</v>
      </c>
      <c r="J103" s="15" t="s">
        <v>246</v>
      </c>
      <c r="K103" s="15"/>
      <c r="L103" s="15"/>
      <c r="M103" s="15" t="s">
        <v>246</v>
      </c>
      <c r="T103" s="15"/>
      <c r="Y103" s="2">
        <f t="shared" si="3"/>
        <v>0</v>
      </c>
      <c r="Z103">
        <f>COUNTA(table_acSheet124[[#This Row],["Type" List Right of this Column]:[Safety Device]])</f>
        <v>5</v>
      </c>
      <c r="AA103">
        <f>COUNTIF(table_acSheet124[[#This Row],["Type" List Right of this Column]:[Safety Device]],"X")</f>
        <v>0</v>
      </c>
      <c r="AB103">
        <f>COUNTIF(table_acSheet124[[#This Row],["Type" List Right of this Column]:[Safety Device]],"O")</f>
        <v>0</v>
      </c>
      <c r="AC103" s="17"/>
      <c r="AD103" s="15"/>
      <c r="AF103" s="15" t="s">
        <v>252</v>
      </c>
      <c r="AG103" s="15"/>
      <c r="AH103" s="15"/>
      <c r="AI103" s="15"/>
      <c r="AJ103" s="15" t="s">
        <v>252</v>
      </c>
      <c r="AK103" s="15" t="s">
        <v>252</v>
      </c>
      <c r="AL103" s="15" t="s">
        <v>252</v>
      </c>
      <c r="AM103" s="15"/>
      <c r="AN103" s="15" t="s">
        <v>252</v>
      </c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</row>
    <row r="104" spans="1:148">
      <c r="A104" t="s">
        <v>175</v>
      </c>
      <c r="B104" t="b">
        <f>IF(table_acSheet124[[#This Row],[Total Used by Type]]&gt;0, TRUE, FALSE)</f>
        <v>1</v>
      </c>
      <c r="C104" t="s">
        <v>175</v>
      </c>
      <c r="D104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psu__URL_ApprovedSubmittal_Doc</v>
      </c>
      <c r="E104" t="s">
        <v>246</v>
      </c>
      <c r="J104" s="15" t="s">
        <v>246</v>
      </c>
      <c r="K104" s="15"/>
      <c r="L104" s="15"/>
      <c r="M104" s="15" t="s">
        <v>247</v>
      </c>
      <c r="Q104"/>
      <c r="T104" s="15"/>
      <c r="Y104" s="2">
        <f t="shared" si="3"/>
        <v>5</v>
      </c>
      <c r="Z104">
        <f>COUNTA(table_acSheet124[[#This Row],["Type" List Right of this Column]:[Safety Device]])</f>
        <v>7</v>
      </c>
      <c r="AA104">
        <f>COUNTIF(table_acSheet124[[#This Row],["Type" List Right of this Column]:[Safety Device]],"X")</f>
        <v>5</v>
      </c>
      <c r="AB104">
        <f>COUNTIF(table_acSheet124[[#This Row],["Type" List Right of this Column]:[Safety Device]],"O")</f>
        <v>1</v>
      </c>
      <c r="AC104" s="17"/>
      <c r="AD104" s="15"/>
      <c r="AF104" s="15" t="s">
        <v>267</v>
      </c>
      <c r="AG104" s="15" t="s">
        <v>252</v>
      </c>
      <c r="AH104" s="15" t="s">
        <v>251</v>
      </c>
      <c r="AI104" s="15" t="s">
        <v>251</v>
      </c>
      <c r="AJ104" s="15" t="s">
        <v>251</v>
      </c>
      <c r="AK104" s="15"/>
      <c r="AL104" s="15" t="s">
        <v>251</v>
      </c>
      <c r="AM104" s="15"/>
      <c r="AN104" s="15" t="s">
        <v>251</v>
      </c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</row>
    <row r="105" spans="1:148">
      <c r="A105" t="s">
        <v>176</v>
      </c>
      <c r="B105" t="b">
        <f>IF(table_acSheet124[[#This Row],[Total Used by Type]]&gt;0, TRUE, FALSE)</f>
        <v>1</v>
      </c>
      <c r="C105" t="s">
        <v>176</v>
      </c>
      <c r="D105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psu__URL_CxReport_Doc</v>
      </c>
      <c r="J105" s="15"/>
      <c r="K105" s="15"/>
      <c r="L105" s="15"/>
      <c r="M105" s="15"/>
      <c r="Q105"/>
      <c r="T105" s="15"/>
      <c r="Y105" s="2">
        <f>AA105/$Z$10</f>
        <v>0</v>
      </c>
      <c r="Z105">
        <f>COUNTA(table_acSheet124[[#This Row],["Type" List Right of this Column]:[Safety Device]])</f>
        <v>1</v>
      </c>
      <c r="AA105">
        <f>COUNTIF(table_acSheet124[[#This Row],["Type" List Right of this Column]:[Safety Device]],"X")</f>
        <v>0</v>
      </c>
      <c r="AB105">
        <f>COUNTIF(table_acSheet124[[#This Row],["Type" List Right of this Column]:[Safety Device]],"O")</f>
        <v>0</v>
      </c>
      <c r="AC105" s="17"/>
      <c r="AD105" s="15"/>
      <c r="AF105" s="15"/>
      <c r="AG105" s="15"/>
      <c r="AH105" s="15"/>
      <c r="AI105" s="15"/>
      <c r="AJ105" s="15"/>
      <c r="AK105" s="15"/>
      <c r="AL105" s="15" t="s">
        <v>252</v>
      </c>
      <c r="AM105" s="15"/>
      <c r="AN105" s="15"/>
    </row>
    <row r="106" spans="1:148">
      <c r="A106" t="s">
        <v>177</v>
      </c>
      <c r="B106" t="b">
        <f>IF(table_acSheet124[[#This Row],[Total Used by Type]]&gt;0, TRUE, FALSE)</f>
        <v>1</v>
      </c>
      <c r="C106" t="s">
        <v>177</v>
      </c>
      <c r="D106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psu__URL_NamePlate_Pic</v>
      </c>
      <c r="E106" t="s">
        <v>246</v>
      </c>
      <c r="J106" s="15" t="s">
        <v>246</v>
      </c>
      <c r="K106" s="15"/>
      <c r="L106" s="15"/>
      <c r="M106" s="15" t="s">
        <v>246</v>
      </c>
      <c r="T106" s="15"/>
      <c r="Y106" s="2">
        <f t="shared" si="3"/>
        <v>1</v>
      </c>
      <c r="Z106">
        <f>COUNTA(table_acSheet124[[#This Row],["Type" List Right of this Column]:[Safety Device]])</f>
        <v>1</v>
      </c>
      <c r="AA106">
        <f>COUNTIF(table_acSheet124[[#This Row],["Type" List Right of this Column]:[Safety Device]],"X")</f>
        <v>1</v>
      </c>
      <c r="AB106">
        <f>COUNTIF(table_acSheet124[[#This Row],["Type" List Right of this Column]:[Safety Device]],"O")</f>
        <v>0</v>
      </c>
      <c r="AC106" s="17"/>
      <c r="AD106" s="15"/>
      <c r="AF106" s="15"/>
      <c r="AG106" s="15"/>
      <c r="AH106" s="15"/>
      <c r="AI106" s="15" t="s">
        <v>251</v>
      </c>
      <c r="AJ106" s="15"/>
      <c r="AK106" s="15"/>
      <c r="AL106" s="15"/>
      <c r="AM106" s="15"/>
      <c r="AN106" s="15"/>
    </row>
    <row r="107" spans="1:148">
      <c r="A107" t="s">
        <v>178</v>
      </c>
      <c r="B107" t="b">
        <f>IF(table_acSheet124[[#This Row],[Total Used by Type]]&gt;0, TRUE, FALSE)</f>
        <v>1</v>
      </c>
      <c r="C107" t="s">
        <v>178</v>
      </c>
      <c r="D107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psu__URL_OMManual_Doc</v>
      </c>
      <c r="E107" t="s">
        <v>246</v>
      </c>
      <c r="J107" s="15" t="s">
        <v>246</v>
      </c>
      <c r="K107" s="15"/>
      <c r="L107" s="15"/>
      <c r="M107" s="15" t="s">
        <v>246</v>
      </c>
      <c r="Q107"/>
      <c r="T107" s="15"/>
      <c r="Y107" s="2">
        <f t="shared" si="3"/>
        <v>4</v>
      </c>
      <c r="Z107">
        <f>COUNTA(table_acSheet124[[#This Row],["Type" List Right of this Column]:[Safety Device]])</f>
        <v>6</v>
      </c>
      <c r="AA107">
        <f>COUNTIF(table_acSheet124[[#This Row],["Type" List Right of this Column]:[Safety Device]],"X")</f>
        <v>4</v>
      </c>
      <c r="AB107">
        <f>COUNTIF(table_acSheet124[[#This Row],["Type" List Right of this Column]:[Safety Device]],"O")</f>
        <v>1</v>
      </c>
      <c r="AC107" s="17"/>
      <c r="AD107" s="15"/>
      <c r="AF107" s="15" t="s">
        <v>267</v>
      </c>
      <c r="AG107" s="15" t="s">
        <v>252</v>
      </c>
      <c r="AH107" s="15" t="s">
        <v>251</v>
      </c>
      <c r="AI107" s="15" t="s">
        <v>251</v>
      </c>
      <c r="AJ107" s="15"/>
      <c r="AK107" s="15"/>
      <c r="AL107" s="15" t="s">
        <v>251</v>
      </c>
      <c r="AM107" s="15"/>
      <c r="AN107" s="15" t="s">
        <v>251</v>
      </c>
    </row>
    <row r="108" spans="1:148">
      <c r="A108" t="s">
        <v>180</v>
      </c>
      <c r="B108" t="b">
        <f>IF(table_acSheet124[[#This Row],[Total Used by Type]]&gt;0, TRUE, FALSE)</f>
        <v>1</v>
      </c>
      <c r="C108" t="s">
        <v>180</v>
      </c>
      <c r="D108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psu__URL_PSU_BOX</v>
      </c>
      <c r="E108" t="s">
        <v>246</v>
      </c>
      <c r="J108" s="15" t="s">
        <v>246</v>
      </c>
      <c r="K108" s="15"/>
      <c r="L108" s="15"/>
      <c r="M108" s="15" t="s">
        <v>247</v>
      </c>
      <c r="Q108"/>
      <c r="T108" s="15"/>
      <c r="U108" t="s">
        <v>289</v>
      </c>
      <c r="Y108" s="2">
        <f t="shared" si="3"/>
        <v>1</v>
      </c>
      <c r="Z108">
        <f>COUNTA(table_acSheet124[[#This Row],["Type" List Right of this Column]:[Safety Device]])</f>
        <v>1</v>
      </c>
      <c r="AA108">
        <f>COUNTIF(table_acSheet124[[#This Row],["Type" List Right of this Column]:[Safety Device]],"X")</f>
        <v>1</v>
      </c>
      <c r="AB108">
        <f>COUNTIF(table_acSheet124[[#This Row],["Type" List Right of this Column]:[Safety Device]],"O")</f>
        <v>0</v>
      </c>
      <c r="AC108" s="17"/>
      <c r="AD108" s="15" t="s">
        <v>251</v>
      </c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148">
      <c r="A109" t="s">
        <v>182</v>
      </c>
      <c r="B109" t="b">
        <f>IF(table_acSheet124[[#This Row],[Total Used by Type]]&gt;0, TRUE, FALSE)</f>
        <v>1</v>
      </c>
      <c r="C109" t="s">
        <v>182</v>
      </c>
      <c r="D109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psu__URL_Warranty_Doc</v>
      </c>
      <c r="E109" t="s">
        <v>246</v>
      </c>
      <c r="J109" s="15" t="s">
        <v>246</v>
      </c>
      <c r="K109" s="15"/>
      <c r="L109" s="15"/>
      <c r="M109" s="15" t="s">
        <v>246</v>
      </c>
      <c r="Q109"/>
      <c r="T109" s="15"/>
      <c r="Y109" s="2">
        <f t="shared" si="3"/>
        <v>3</v>
      </c>
      <c r="Z109">
        <f>COUNTA(table_acSheet124[[#This Row],["Type" List Right of this Column]:[Safety Device]])</f>
        <v>4</v>
      </c>
      <c r="AA109">
        <f>COUNTIF(table_acSheet124[[#This Row],["Type" List Right of this Column]:[Safety Device]],"X")</f>
        <v>3</v>
      </c>
      <c r="AB109">
        <f>COUNTIF(table_acSheet124[[#This Row],["Type" List Right of this Column]:[Safety Device]],"O")</f>
        <v>1</v>
      </c>
      <c r="AC109" s="17"/>
      <c r="AD109" s="15"/>
      <c r="AF109" s="15" t="s">
        <v>267</v>
      </c>
      <c r="AG109" s="15"/>
      <c r="AH109" s="15"/>
      <c r="AI109" s="15" t="s">
        <v>251</v>
      </c>
      <c r="AJ109" s="15"/>
      <c r="AK109" s="15"/>
      <c r="AL109" s="15" t="s">
        <v>251</v>
      </c>
      <c r="AM109" s="15"/>
      <c r="AN109" s="15" t="s">
        <v>251</v>
      </c>
    </row>
    <row r="110" spans="1:148">
      <c r="A110" t="s">
        <v>189</v>
      </c>
      <c r="B110" t="b">
        <f>IF(table_acSheet124[[#This Row],[Total Used by Type]]&gt;0, TRUE, FALSE)</f>
        <v>1</v>
      </c>
      <c r="C110" t="s">
        <v>189</v>
      </c>
      <c r="D110" t="str">
        <f>IF(NOT(ISERROR(SEARCH("_System",table_acSheet124[[#This Row],[Acceptable (Yes or No)]]))), "[Not Applicable]",IF(NOT(ISERROR(SEARCH("[Revit Default]",table_acSheet124[[#This Row],[Reconcile]]))), table_acSheet124[[#This Row],[Column (Attribute) Names]], "psu__"&amp;SUBSTITUTE(table_acSheet124[[#This Row],[Column (Attribute) Names]], " ", "_")))</f>
        <v>psu__Warranty_End_Date</v>
      </c>
      <c r="E110" t="s">
        <v>246</v>
      </c>
      <c r="G110" t="s">
        <v>246</v>
      </c>
      <c r="H110"/>
      <c r="I110"/>
      <c r="J110" s="15" t="s">
        <v>246</v>
      </c>
      <c r="K110" s="15"/>
      <c r="L110" s="15"/>
      <c r="M110" s="15" t="s">
        <v>247</v>
      </c>
      <c r="Q110"/>
      <c r="T110" s="15"/>
      <c r="Y110" s="2">
        <f t="shared" si="3"/>
        <v>4</v>
      </c>
      <c r="Z110">
        <f>COUNTA(table_acSheet124[[#This Row],["Type" List Right of this Column]:[Safety Device]])</f>
        <v>4</v>
      </c>
      <c r="AA110">
        <f>COUNTIF(table_acSheet124[[#This Row],["Type" List Right of this Column]:[Safety Device]],"X")</f>
        <v>4</v>
      </c>
      <c r="AB110">
        <f>COUNTIF(table_acSheet124[[#This Row],["Type" List Right of this Column]:[Safety Device]],"O")</f>
        <v>0</v>
      </c>
      <c r="AC110" s="17"/>
      <c r="AD110" s="15"/>
      <c r="AF110" s="15" t="s">
        <v>251</v>
      </c>
      <c r="AG110" s="15"/>
      <c r="AH110" s="15"/>
      <c r="AI110" s="15" t="s">
        <v>251</v>
      </c>
      <c r="AJ110" s="15"/>
      <c r="AK110" s="15"/>
      <c r="AL110" s="15" t="s">
        <v>251</v>
      </c>
      <c r="AM110" s="15"/>
      <c r="AN110" s="15" t="s">
        <v>251</v>
      </c>
    </row>
  </sheetData>
  <conditionalFormatting sqref="C2:D5 C7:D109">
    <cfRule type="containsText" dxfId="45" priority="4" stopIfTrue="1" operator="containsText" text="not applicable">
      <formula>NOT(ISERROR(SEARCH("not applicable",C2)))</formula>
    </cfRule>
  </conditionalFormatting>
  <conditionalFormatting sqref="B1:B5 B7:B1048576">
    <cfRule type="cellIs" dxfId="44" priority="3" operator="equal">
      <formula>TRUE</formula>
    </cfRule>
  </conditionalFormatting>
  <conditionalFormatting sqref="C6:D6">
    <cfRule type="containsText" dxfId="43" priority="2" stopIfTrue="1" operator="containsText" text="not applicable">
      <formula>NOT(ISERROR(SEARCH("not applicable",C6)))</formula>
    </cfRule>
  </conditionalFormatting>
  <conditionalFormatting sqref="B6">
    <cfRule type="cellIs" dxfId="42" priority="1" operator="equal">
      <formula>TRUE</formula>
    </cfRule>
  </conditionalFormatting>
  <conditionalFormatting sqref="C6:D6">
    <cfRule type="duplicateValues" dxfId="41" priority="5"/>
  </conditionalFormatting>
  <conditionalFormatting sqref="B1 C1:D5 C7:D1048576">
    <cfRule type="duplicateValues" dxfId="40" priority="6"/>
  </conditionalFormatting>
  <conditionalFormatting sqref="A110:A1048576 A1">
    <cfRule type="duplicateValues" dxfId="39" priority="7"/>
  </conditionalFormatting>
  <printOptions gridLines="1"/>
  <pageMargins left="0.7" right="0.19" top="0.59" bottom="0.46" header="0.3" footer="0.17"/>
  <pageSetup paperSize="3" scale="63" orientation="portrait" r:id="rId1"/>
  <headerFooter scaleWithDoc="0">
    <oddHeader>&amp;RAcceptable Column Names and Type  (Origin Sheet) to Column Names Matrix&amp;L&amp;K0B5345ExcelConsolidator©</oddHeader>
    <oddFooter>&amp;LPrinted &amp;D at &amp;T&amp;CPage &amp;"-,Bold"&amp;P&amp;"-,Regular" of &amp;N&amp;R&amp;8Sheet: &amp;A
File: &amp;F</oddFooter>
  </headerFooter>
  <colBreaks count="1" manualBreakCount="1">
    <brk id="28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137E-CB31-4756-8645-8B39189D9B2A}">
  <sheetPr>
    <tabColor rgb="FF0070C0"/>
  </sheetPr>
  <dimension ref="A1:CH1"/>
  <sheetViews>
    <sheetView workbookViewId="0">
      <selection activeCell="I35" sqref="I35"/>
    </sheetView>
  </sheetViews>
  <sheetFormatPr defaultRowHeight="15"/>
  <cols>
    <col min="1" max="1" width="15.42578125" bestFit="1" customWidth="1"/>
    <col min="2" max="2" width="18.42578125" bestFit="1" customWidth="1"/>
    <col min="3" max="3" width="10" bestFit="1" customWidth="1"/>
    <col min="4" max="4" width="17.42578125" bestFit="1" customWidth="1"/>
    <col min="5" max="5" width="16.85546875" bestFit="1" customWidth="1"/>
    <col min="6" max="6" width="15.5703125" bestFit="1" customWidth="1"/>
    <col min="7" max="7" width="17.42578125" bestFit="1" customWidth="1"/>
    <col min="8" max="8" width="13.85546875" bestFit="1" customWidth="1"/>
    <col min="9" max="9" width="29.42578125" bestFit="1" customWidth="1"/>
    <col min="10" max="10" width="15.7109375" bestFit="1" customWidth="1"/>
    <col min="11" max="11" width="12.28515625" bestFit="1" customWidth="1"/>
    <col min="12" max="12" width="25.42578125" bestFit="1" customWidth="1"/>
    <col min="13" max="13" width="27.42578125" bestFit="1" customWidth="1"/>
    <col min="14" max="14" width="7.28515625" bestFit="1" customWidth="1"/>
    <col min="15" max="15" width="11.5703125" bestFit="1" customWidth="1"/>
    <col min="16" max="16" width="8.7109375" bestFit="1" customWidth="1"/>
    <col min="17" max="17" width="14.7109375" bestFit="1" customWidth="1"/>
    <col min="18" max="18" width="16" bestFit="1" customWidth="1"/>
    <col min="19" max="19" width="16.5703125" bestFit="1" customWidth="1"/>
    <col min="20" max="20" width="19" bestFit="1" customWidth="1"/>
    <col min="21" max="21" width="27.85546875" bestFit="1" customWidth="1"/>
    <col min="22" max="22" width="21.7109375" bestFit="1" customWidth="1"/>
    <col min="23" max="23" width="17.28515625" bestFit="1" customWidth="1"/>
    <col min="24" max="24" width="18.28515625" bestFit="1" customWidth="1"/>
    <col min="25" max="25" width="13.5703125" bestFit="1" customWidth="1"/>
    <col min="26" max="26" width="15.7109375" bestFit="1" customWidth="1"/>
    <col min="27" max="27" width="8.42578125" bestFit="1" customWidth="1"/>
    <col min="28" max="28" width="13.28515625" bestFit="1" customWidth="1"/>
    <col min="29" max="29" width="15.42578125" bestFit="1" customWidth="1"/>
    <col min="30" max="30" width="13.7109375" bestFit="1" customWidth="1"/>
    <col min="31" max="31" width="13.28515625" bestFit="1" customWidth="1"/>
    <col min="32" max="32" width="7.7109375" bestFit="1" customWidth="1"/>
    <col min="33" max="33" width="11.140625" bestFit="1" customWidth="1"/>
    <col min="34" max="34" width="12.7109375" bestFit="1" customWidth="1"/>
    <col min="35" max="35" width="12.28515625" bestFit="1" customWidth="1"/>
    <col min="36" max="36" width="13.42578125" bestFit="1" customWidth="1"/>
    <col min="37" max="37" width="7.7109375" bestFit="1" customWidth="1"/>
    <col min="38" max="38" width="16.5703125" bestFit="1" customWidth="1"/>
    <col min="39" max="39" width="10.28515625" bestFit="1" customWidth="1"/>
    <col min="40" max="40" width="12.5703125" bestFit="1" customWidth="1"/>
    <col min="41" max="41" width="15.7109375" bestFit="1" customWidth="1"/>
    <col min="42" max="42" width="19.140625" bestFit="1" customWidth="1"/>
    <col min="43" max="43" width="11.5703125" bestFit="1" customWidth="1"/>
    <col min="44" max="44" width="17.7109375" bestFit="1" customWidth="1"/>
    <col min="45" max="45" width="22.28515625" bestFit="1" customWidth="1"/>
    <col min="46" max="46" width="28" bestFit="1" customWidth="1"/>
    <col min="47" max="47" width="11" bestFit="1" customWidth="1"/>
    <col min="48" max="48" width="19" bestFit="1" customWidth="1"/>
    <col min="49" max="49" width="24.5703125" bestFit="1" customWidth="1"/>
    <col min="50" max="50" width="16.28515625" bestFit="1" customWidth="1"/>
    <col min="51" max="51" width="15.7109375" bestFit="1" customWidth="1"/>
    <col min="52" max="52" width="7.28515625" bestFit="1" customWidth="1"/>
    <col min="53" max="53" width="11" bestFit="1" customWidth="1"/>
    <col min="54" max="54" width="16.7109375" bestFit="1" customWidth="1"/>
    <col min="55" max="55" width="7.28515625" bestFit="1" customWidth="1"/>
    <col min="56" max="56" width="13" bestFit="1" customWidth="1"/>
    <col min="57" max="57" width="12.85546875" bestFit="1" customWidth="1"/>
    <col min="58" max="58" width="10.42578125" bestFit="1" customWidth="1"/>
    <col min="59" max="59" width="23.85546875" bestFit="1" customWidth="1"/>
    <col min="60" max="60" width="15.140625" bestFit="1" customWidth="1"/>
    <col min="61" max="61" width="7.7109375" bestFit="1" customWidth="1"/>
    <col min="63" max="63" width="22.28515625" bestFit="1" customWidth="1"/>
    <col min="64" max="64" width="22.140625" bestFit="1" customWidth="1"/>
    <col min="65" max="65" width="26.5703125" bestFit="1" customWidth="1"/>
    <col min="66" max="66" width="28.28515625" bestFit="1" customWidth="1"/>
    <col min="67" max="67" width="15.42578125" bestFit="1" customWidth="1"/>
    <col min="68" max="68" width="16.28515625" bestFit="1" customWidth="1"/>
    <col min="69" max="69" width="19.85546875" bestFit="1" customWidth="1"/>
    <col min="70" max="70" width="20.7109375" bestFit="1" customWidth="1"/>
    <col min="71" max="71" width="10.5703125" bestFit="1" customWidth="1"/>
    <col min="72" max="72" width="12.28515625" bestFit="1" customWidth="1"/>
    <col min="73" max="73" width="29" bestFit="1" customWidth="1"/>
    <col min="74" max="74" width="21.7109375" bestFit="1" customWidth="1"/>
    <col min="75" max="75" width="20" bestFit="1" customWidth="1"/>
    <col min="76" max="76" width="20.7109375" bestFit="1" customWidth="1"/>
    <col min="77" max="77" width="8.28515625" bestFit="1" customWidth="1"/>
    <col min="78" max="78" width="12.140625" bestFit="1" customWidth="1"/>
    <col min="79" max="79" width="10.140625" bestFit="1" customWidth="1"/>
    <col min="80" max="80" width="15.5703125" bestFit="1" customWidth="1"/>
    <col min="81" max="81" width="18" bestFit="1" customWidth="1"/>
    <col min="82" max="82" width="15.28515625" bestFit="1" customWidth="1"/>
    <col min="83" max="83" width="18.42578125" bestFit="1" customWidth="1"/>
    <col min="84" max="84" width="22.140625" bestFit="1" customWidth="1"/>
    <col min="85" max="85" width="20.7109375" bestFit="1" customWidth="1"/>
    <col min="86" max="86" width="31.85546875" bestFit="1" customWidth="1"/>
  </cols>
  <sheetData>
    <row r="1" spans="1:86">
      <c r="A1" s="23" t="s">
        <v>24</v>
      </c>
      <c r="B1" s="23" t="s">
        <v>37</v>
      </c>
      <c r="C1" s="23" t="s">
        <v>38</v>
      </c>
      <c r="D1" s="23" t="s">
        <v>49</v>
      </c>
      <c r="E1" s="23" t="s">
        <v>108</v>
      </c>
      <c r="F1" s="23" t="s">
        <v>143</v>
      </c>
      <c r="G1" s="23" t="s">
        <v>144</v>
      </c>
      <c r="H1" s="23" t="s">
        <v>161</v>
      </c>
      <c r="I1" s="23" t="s">
        <v>168</v>
      </c>
      <c r="J1" s="23" t="s">
        <v>180</v>
      </c>
      <c r="K1" s="23" t="s">
        <v>17</v>
      </c>
      <c r="L1" s="23" t="s">
        <v>19</v>
      </c>
      <c r="M1" s="23" t="s">
        <v>20</v>
      </c>
      <c r="N1" s="23" t="s">
        <v>23</v>
      </c>
      <c r="O1" s="23" t="s">
        <v>25</v>
      </c>
      <c r="P1" s="23" t="s">
        <v>26</v>
      </c>
      <c r="Q1" s="23" t="s">
        <v>31</v>
      </c>
      <c r="R1" s="23" t="s">
        <v>32</v>
      </c>
      <c r="S1" s="23" t="s">
        <v>33</v>
      </c>
      <c r="T1" s="23" t="s">
        <v>34</v>
      </c>
      <c r="U1" s="23" t="s">
        <v>35</v>
      </c>
      <c r="V1" s="23" t="s">
        <v>36</v>
      </c>
      <c r="W1" s="23" t="s">
        <v>51</v>
      </c>
      <c r="X1" s="23" t="s">
        <v>55</v>
      </c>
      <c r="Y1" s="23" t="s">
        <v>56</v>
      </c>
      <c r="Z1" s="23" t="s">
        <v>59</v>
      </c>
      <c r="AA1" s="23" t="s">
        <v>60</v>
      </c>
      <c r="AB1" s="23" t="s">
        <v>74</v>
      </c>
      <c r="AC1" s="23" t="s">
        <v>75</v>
      </c>
      <c r="AD1" s="23" t="s">
        <v>76</v>
      </c>
      <c r="AE1" s="23" t="s">
        <v>77</v>
      </c>
      <c r="AF1" s="23" t="s">
        <v>79</v>
      </c>
      <c r="AG1" s="23" t="s">
        <v>86</v>
      </c>
      <c r="AH1" s="23" t="s">
        <v>87</v>
      </c>
      <c r="AI1" s="23" t="s">
        <v>98</v>
      </c>
      <c r="AJ1" s="23" t="s">
        <v>106</v>
      </c>
      <c r="AK1" s="23" t="s">
        <v>107</v>
      </c>
      <c r="AL1" s="23" t="s">
        <v>119</v>
      </c>
      <c r="AM1" s="23" t="s">
        <v>127</v>
      </c>
      <c r="AN1" s="23" t="s">
        <v>128</v>
      </c>
      <c r="AO1" s="23" t="s">
        <v>129</v>
      </c>
      <c r="AP1" s="23" t="s">
        <v>133</v>
      </c>
      <c r="AQ1" s="23" t="s">
        <v>147</v>
      </c>
      <c r="AR1" s="23" t="s">
        <v>148</v>
      </c>
      <c r="AS1" s="23" t="s">
        <v>149</v>
      </c>
      <c r="AT1" s="23" t="s">
        <v>150</v>
      </c>
      <c r="AU1" s="23" t="s">
        <v>151</v>
      </c>
      <c r="AV1" s="23" t="s">
        <v>152</v>
      </c>
      <c r="AW1" s="23" t="s">
        <v>153</v>
      </c>
      <c r="AX1" s="23" t="s">
        <v>157</v>
      </c>
      <c r="AY1" s="23" t="s">
        <v>165</v>
      </c>
      <c r="AZ1" s="23" t="s">
        <v>174</v>
      </c>
      <c r="BA1" s="23" t="s">
        <v>18</v>
      </c>
      <c r="BB1" s="23" t="s">
        <v>30</v>
      </c>
      <c r="BC1" s="23" t="s">
        <v>53</v>
      </c>
      <c r="BD1" s="23" t="s">
        <v>57</v>
      </c>
      <c r="BE1" s="23" t="s">
        <v>78</v>
      </c>
      <c r="BF1" s="23" t="s">
        <v>111</v>
      </c>
      <c r="BG1" s="23" t="s">
        <v>114</v>
      </c>
      <c r="BH1" s="23" t="s">
        <v>115</v>
      </c>
      <c r="BI1" s="23" t="s">
        <v>117</v>
      </c>
      <c r="BJ1" s="23" t="s">
        <v>121</v>
      </c>
      <c r="BK1" s="23" t="s">
        <v>130</v>
      </c>
      <c r="BL1" s="23" t="s">
        <v>131</v>
      </c>
      <c r="BM1" s="23" t="s">
        <v>279</v>
      </c>
      <c r="BN1" s="23" t="s">
        <v>281</v>
      </c>
      <c r="BO1" s="23" t="s">
        <v>156</v>
      </c>
      <c r="BP1" s="23" t="s">
        <v>158</v>
      </c>
      <c r="BQ1" s="23" t="s">
        <v>166</v>
      </c>
      <c r="BR1" s="23" t="s">
        <v>167</v>
      </c>
      <c r="BS1" s="23" t="s">
        <v>170</v>
      </c>
      <c r="BT1" s="23" t="s">
        <v>290</v>
      </c>
      <c r="BU1" s="23" t="s">
        <v>175</v>
      </c>
      <c r="BV1" s="23" t="s">
        <v>178</v>
      </c>
      <c r="BW1" s="23" t="s">
        <v>182</v>
      </c>
      <c r="BX1" s="23" t="s">
        <v>189</v>
      </c>
      <c r="BY1" s="23" t="s">
        <v>54</v>
      </c>
      <c r="BZ1" s="23" t="s">
        <v>21</v>
      </c>
      <c r="CA1" s="23" t="s">
        <v>29</v>
      </c>
      <c r="CB1" s="23" t="s">
        <v>65</v>
      </c>
      <c r="CC1" s="23" t="s">
        <v>97</v>
      </c>
      <c r="CD1" s="23" t="s">
        <v>162</v>
      </c>
      <c r="CE1" s="23" t="s">
        <v>291</v>
      </c>
      <c r="CF1" s="23" t="s">
        <v>292</v>
      </c>
      <c r="CG1" s="23" t="s">
        <v>177</v>
      </c>
      <c r="CH1" s="23" t="s">
        <v>123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9D0D-3DF3-4945-B132-7064C08FE1AB}">
  <sheetPr>
    <pageSetUpPr fitToPage="1"/>
  </sheetPr>
  <dimension ref="A1:Q1"/>
  <sheetViews>
    <sheetView workbookViewId="0">
      <selection activeCell="O6" sqref="O6"/>
    </sheetView>
  </sheetViews>
  <sheetFormatPr defaultRowHeight="15"/>
  <cols>
    <col min="1" max="5" width="15.5703125" customWidth="1"/>
    <col min="6" max="7" width="18.7109375" customWidth="1"/>
    <col min="8" max="8" width="10.140625" customWidth="1"/>
    <col min="9" max="10" width="17.7109375" customWidth="1"/>
    <col min="11" max="12" width="17.140625" customWidth="1"/>
    <col min="13" max="13" width="15.7109375" customWidth="1"/>
    <col min="14" max="14" width="17.7109375" customWidth="1"/>
    <col min="15" max="15" width="14.140625" customWidth="1"/>
    <col min="16" max="16" width="29.5703125" customWidth="1"/>
    <col min="17" max="17" width="15.85546875" customWidth="1"/>
  </cols>
  <sheetData>
    <row r="1" spans="1:17">
      <c r="A1" s="20" t="s">
        <v>24</v>
      </c>
      <c r="B1" t="s">
        <v>293</v>
      </c>
      <c r="C1" t="s">
        <v>33</v>
      </c>
      <c r="D1" s="20" t="s">
        <v>34</v>
      </c>
      <c r="E1" s="20" t="s">
        <v>35</v>
      </c>
      <c r="F1" s="20" t="s">
        <v>36</v>
      </c>
      <c r="G1" t="s">
        <v>37</v>
      </c>
      <c r="H1" t="s">
        <v>38</v>
      </c>
      <c r="I1" s="20" t="s">
        <v>49</v>
      </c>
      <c r="J1" s="20" t="s">
        <v>51</v>
      </c>
      <c r="K1" t="s">
        <v>108</v>
      </c>
      <c r="L1" s="22" t="s">
        <v>133</v>
      </c>
      <c r="M1" t="s">
        <v>143</v>
      </c>
      <c r="N1" t="s">
        <v>144</v>
      </c>
      <c r="O1" s="20" t="s">
        <v>161</v>
      </c>
      <c r="P1" t="s">
        <v>168</v>
      </c>
      <c r="Q1" t="s">
        <v>180</v>
      </c>
    </row>
  </sheetData>
  <phoneticPr fontId="6" type="noConversion"/>
  <dataValidations count="1">
    <dataValidation allowBlank="1" showInputMessage="1" showErrorMessage="1" promptTitle="SOURCE" prompt="PSU to provide this information" sqref="A2:A3 D2:F3 I2:J3 O2:O3 L2:L3" xr:uid="{0E45A366-DDD9-4682-8323-CA2C38BF59AB}"/>
  </dataValidations>
  <pageMargins left="0.7" right="0.7" top="0.75" bottom="0.75" header="0.3" footer="0.3"/>
  <pageSetup paperSize="3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C15C-044C-4904-9109-2C7F22C5579C}">
  <sheetPr>
    <pageSetUpPr fitToPage="1"/>
  </sheetPr>
  <dimension ref="A1:AK1"/>
  <sheetViews>
    <sheetView workbookViewId="0">
      <selection activeCell="N17" sqref="N17"/>
    </sheetView>
  </sheetViews>
  <sheetFormatPr defaultRowHeight="15"/>
  <cols>
    <col min="1" max="1" width="12.42578125" customWidth="1"/>
    <col min="2" max="2" width="25.5703125" customWidth="1"/>
    <col min="3" max="3" width="27.5703125" customWidth="1"/>
    <col min="5" max="5" width="11.7109375" customWidth="1"/>
    <col min="7" max="7" width="15" customWidth="1"/>
    <col min="8" max="8" width="18.42578125" customWidth="1"/>
    <col min="9" max="9" width="13.85546875" customWidth="1"/>
    <col min="10" max="10" width="15.85546875" customWidth="1"/>
    <col min="12" max="12" width="13.5703125" customWidth="1"/>
    <col min="13" max="13" width="15.5703125" customWidth="1"/>
    <col min="14" max="14" width="14" customWidth="1"/>
    <col min="15" max="15" width="13.5703125" customWidth="1"/>
    <col min="17" max="17" width="12.85546875" customWidth="1"/>
    <col min="18" max="18" width="12.42578125" customWidth="1"/>
    <col min="19" max="19" width="13.7109375" customWidth="1"/>
    <col min="21" max="21" width="17.140625" customWidth="1"/>
    <col min="22" max="22" width="16.7109375" customWidth="1"/>
    <col min="24" max="24" width="10.42578125" customWidth="1"/>
    <col min="25" max="25" width="12.5703125" customWidth="1"/>
    <col min="26" max="26" width="15.85546875" customWidth="1"/>
    <col min="27" max="27" width="11.7109375" customWidth="1"/>
    <col min="28" max="28" width="18" customWidth="1"/>
    <col min="29" max="29" width="22.5703125" customWidth="1"/>
    <col min="30" max="30" width="28.140625" customWidth="1"/>
    <col min="31" max="31" width="11.140625" customWidth="1"/>
    <col min="32" max="32" width="19.140625" customWidth="1"/>
    <col min="33" max="33" width="24.7109375" customWidth="1"/>
    <col min="34" max="34" width="16.42578125" customWidth="1"/>
    <col min="35" max="35" width="14.140625" customWidth="1"/>
    <col min="36" max="36" width="15.85546875" customWidth="1"/>
  </cols>
  <sheetData>
    <row r="1" spans="1:37">
      <c r="A1" t="s">
        <v>17</v>
      </c>
      <c r="B1" s="20" t="s">
        <v>19</v>
      </c>
      <c r="C1" s="20" t="s">
        <v>20</v>
      </c>
      <c r="D1" t="s">
        <v>23</v>
      </c>
      <c r="E1" t="s">
        <v>25</v>
      </c>
      <c r="F1" t="s">
        <v>26</v>
      </c>
      <c r="G1" s="20" t="s">
        <v>31</v>
      </c>
      <c r="H1" t="s">
        <v>55</v>
      </c>
      <c r="I1" s="20" t="s">
        <v>56</v>
      </c>
      <c r="J1" s="20" t="s">
        <v>59</v>
      </c>
      <c r="K1" s="20" t="s">
        <v>60</v>
      </c>
      <c r="L1" t="s">
        <v>74</v>
      </c>
      <c r="M1" t="s">
        <v>75</v>
      </c>
      <c r="N1" t="s">
        <v>76</v>
      </c>
      <c r="O1" t="s">
        <v>77</v>
      </c>
      <c r="P1" t="s">
        <v>79</v>
      </c>
      <c r="Q1" s="20" t="s">
        <v>87</v>
      </c>
      <c r="R1" t="s">
        <v>98</v>
      </c>
      <c r="S1" s="20" t="s">
        <v>106</v>
      </c>
      <c r="T1" t="s">
        <v>107</v>
      </c>
      <c r="U1" t="s">
        <v>108</v>
      </c>
      <c r="V1" s="20" t="s">
        <v>119</v>
      </c>
      <c r="W1" t="s">
        <v>123</v>
      </c>
      <c r="X1" t="s">
        <v>127</v>
      </c>
      <c r="Y1" t="s">
        <v>128</v>
      </c>
      <c r="Z1" s="20" t="s">
        <v>129</v>
      </c>
      <c r="AA1" t="s">
        <v>147</v>
      </c>
      <c r="AB1" s="20" t="s">
        <v>148</v>
      </c>
      <c r="AC1" s="20" t="s">
        <v>149</v>
      </c>
      <c r="AD1" s="20" t="s">
        <v>150</v>
      </c>
      <c r="AE1" s="23" t="s">
        <v>151</v>
      </c>
      <c r="AF1" s="23" t="s">
        <v>152</v>
      </c>
      <c r="AG1" s="23" t="s">
        <v>153</v>
      </c>
      <c r="AH1" t="s">
        <v>157</v>
      </c>
      <c r="AI1" s="20" t="s">
        <v>161</v>
      </c>
      <c r="AJ1" t="s">
        <v>165</v>
      </c>
      <c r="AK1" t="s">
        <v>174</v>
      </c>
    </row>
  </sheetData>
  <dataValidations count="12">
    <dataValidation allowBlank="1" showInputMessage="1" showErrorMessage="1" promptTitle="SOURCE" prompt="PSU to provide this information" sqref="B1:C32 G2:G32 I2:K32 Q2:Q32 S2:S32 V2:V32 Z2:Z32 AI2:AI32" xr:uid="{C80E6DF8-6AC9-49D5-8940-F37C70F97834}"/>
    <dataValidation allowBlank="1" showInputMessage="1" showErrorMessage="1" promptTitle="FORMAT" prompt="Room Name" sqref="W2:W32" xr:uid="{50D16924-DE7B-4A20-9D33-162387C28AE1}"/>
    <dataValidation allowBlank="1" showInputMessage="1" showErrorMessage="1" promptTitle="FORMAT" prompt="Room Number" sqref="X2:X32" xr:uid="{BE110534-F67C-40CA-B5A6-0FCEC0BA83DB}"/>
    <dataValidation type="whole" allowBlank="1" showInputMessage="1" showErrorMessage="1" sqref="Y2:Y32" xr:uid="{7159CEB8-776E-4D15-96E7-731F7A060D02}">
      <formula1>0</formula1>
      <formula2>1000000</formula2>
    </dataValidation>
    <dataValidation type="whole" allowBlank="1" showInputMessage="1" showErrorMessage="1" promptTitle="PICKLIST" prompt="Room_AC;_x000a_Value" sqref="AA2:AA32" xr:uid="{4E08BD9E-B2C0-4761-8D60-23DBEEF44DC0}">
      <formula1>0</formula1>
      <formula2>7</formula2>
    </dataValidation>
    <dataValidation allowBlank="1" showInputMessage="1" showErrorMessage="1" promptTitle="PICKLIST" prompt="PSU to provide INITIAL information._x000a_@ PROJECT COMPLETION = Picklist: Room_Condition;_x000a_Value" sqref="AB2:AB32" xr:uid="{883A4E2C-84E6-41F9-A8A6-2008621409C1}"/>
    <dataValidation allowBlank="1" showInputMessage="1" showErrorMessage="1" promptTitle="PICKLIST" prompt="Room Function;_x000a_Value" sqref="AC2:AC32" xr:uid="{1F9516AA-8F2A-432D-828F-9C18AB869991}"/>
    <dataValidation allowBlank="1" showInputMessage="1" showErrorMessage="1" promptTitle="PICKLIST" prompt="Room Function;_x000a_Value Description" sqref="AD2:AD32" xr:uid="{1D48E396-072A-403E-823E-D4B9DB421DB5}"/>
    <dataValidation allowBlank="1" showInputMessage="1" showErrorMessage="1" promptTitle="TIP" prompt="Automatically generated within a Revit schedule as a combined parameter" sqref="AE2:AE32" xr:uid="{A41FE82C-6494-4D76-B990-300A16ABC361}"/>
    <dataValidation allowBlank="1" showInputMessage="1" showErrorMessage="1" promptTitle="PICKLIST" prompt="Room Type;_x000a_Value" sqref="AF2:AF32" xr:uid="{167AE957-5575-4976-B328-9054D6B80F83}"/>
    <dataValidation allowBlank="1" showInputMessage="1" showErrorMessage="1" promptTitle="PICKLIST" prompt="Room Type;_x000a_Value Description" sqref="AG2:AG32" xr:uid="{7E601112-5967-4321-821B-1E340ECEB6B0}"/>
    <dataValidation allowBlank="1" showInputMessage="1" showErrorMessage="1" promptTitle="PICKLIST" prompt="Floor Finish;_x000a_Value Abbreviation" sqref="N2:N32" xr:uid="{745C8A37-2C1A-4C26-84A6-6D696DE79909}"/>
  </dataValidations>
  <pageMargins left="0.7" right="0.7" top="0.75" bottom="0.75" header="0.3" footer="0.3"/>
  <pageSetup paperSize="3" scale="23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6D42-F401-4F26-B7FE-CA6E7463D198}">
  <sheetPr>
    <pageSetUpPr fitToPage="1"/>
  </sheetPr>
  <dimension ref="A1:AC1"/>
  <sheetViews>
    <sheetView topLeftCell="F1" workbookViewId="0">
      <selection activeCell="P9" sqref="P9"/>
    </sheetView>
  </sheetViews>
  <sheetFormatPr defaultRowHeight="15"/>
  <cols>
    <col min="1" max="1" width="11.140625" customWidth="1"/>
    <col min="2" max="2" width="17" customWidth="1"/>
    <col min="3" max="3" width="18.42578125" customWidth="1"/>
    <col min="4" max="4" width="13.28515625" customWidth="1"/>
    <col min="5" max="5" width="13.140625" customWidth="1"/>
    <col min="7" max="7" width="17.140625" customWidth="1"/>
    <col min="8" max="8" width="10.5703125" customWidth="1"/>
    <col min="9" max="9" width="24" customWidth="1"/>
    <col min="10" max="10" width="15.28515625" customWidth="1"/>
    <col min="14" max="14" width="22.42578125" customWidth="1"/>
    <col min="15" max="15" width="22.28515625" customWidth="1"/>
    <col min="16" max="16" width="26.7109375" customWidth="1"/>
    <col min="17" max="17" width="28.28515625" customWidth="1"/>
    <col min="18" max="18" width="15.5703125" customWidth="1"/>
    <col min="19" max="20" width="16.42578125" customWidth="1"/>
    <col min="21" max="21" width="20" customWidth="1"/>
    <col min="22" max="22" width="20.85546875" customWidth="1"/>
    <col min="23" max="23" width="10.7109375" customWidth="1"/>
    <col min="25" max="25" width="12.42578125" customWidth="1"/>
    <col min="26" max="26" width="29.140625" customWidth="1"/>
    <col min="27" max="27" width="21.85546875" customWidth="1"/>
    <col min="28" max="28" width="20.140625" customWidth="1"/>
    <col min="29" max="29" width="20.85546875" customWidth="1"/>
  </cols>
  <sheetData>
    <row r="1" spans="1:29">
      <c r="A1" t="s">
        <v>18</v>
      </c>
      <c r="B1" t="s">
        <v>30</v>
      </c>
      <c r="C1" t="s">
        <v>55</v>
      </c>
      <c r="D1" t="s">
        <v>57</v>
      </c>
      <c r="E1" t="s">
        <v>78</v>
      </c>
      <c r="F1" t="s">
        <v>79</v>
      </c>
      <c r="G1" t="s">
        <v>108</v>
      </c>
      <c r="H1" t="s">
        <v>111</v>
      </c>
      <c r="I1" t="s">
        <v>114</v>
      </c>
      <c r="J1" t="s">
        <v>115</v>
      </c>
      <c r="K1" t="s">
        <v>117</v>
      </c>
      <c r="L1" t="s">
        <v>121</v>
      </c>
      <c r="M1" t="s">
        <v>123</v>
      </c>
      <c r="N1" t="s">
        <v>130</v>
      </c>
      <c r="O1" t="s">
        <v>131</v>
      </c>
      <c r="P1" t="s">
        <v>279</v>
      </c>
      <c r="Q1" t="s">
        <v>281</v>
      </c>
      <c r="R1" t="s">
        <v>156</v>
      </c>
      <c r="S1" t="s">
        <v>157</v>
      </c>
      <c r="T1" t="s">
        <v>158</v>
      </c>
      <c r="U1" t="s">
        <v>166</v>
      </c>
      <c r="V1" t="s">
        <v>167</v>
      </c>
      <c r="W1" t="s">
        <v>170</v>
      </c>
      <c r="X1" t="s">
        <v>174</v>
      </c>
      <c r="Y1" t="s">
        <v>290</v>
      </c>
      <c r="Z1" t="s">
        <v>175</v>
      </c>
      <c r="AA1" t="s">
        <v>178</v>
      </c>
      <c r="AB1" t="s">
        <v>182</v>
      </c>
      <c r="AC1" t="s">
        <v>189</v>
      </c>
    </row>
  </sheetData>
  <dataValidations count="3">
    <dataValidation type="whole" allowBlank="1" showInputMessage="1" showErrorMessage="1" sqref="E2:E3" xr:uid="{9AB60E33-2E05-4F34-9F53-3F79B98F0610}">
      <formula1>0</formula1>
      <formula2>10000</formula2>
    </dataValidation>
    <dataValidation allowBlank="1" showInputMessage="1" showErrorMessage="1" promptTitle="PICKLIST" prompt="Security Door;_x000a_Value" sqref="R2:R3" xr:uid="{A6574DF5-95F3-47EF-A858-4E068D9F1DC0}"/>
    <dataValidation allowBlank="1" showInputMessage="1" showErrorMessage="1" promptTitle="PICKLIST" prompt="Security Room;_x000a_Value" sqref="S2:S3" xr:uid="{ABC7CD95-49A6-4EA7-81D6-323525CE2A81}"/>
  </dataValidations>
  <pageMargins left="0.7" right="0.7" top="0.75" bottom="0.75" header="0.3" footer="0.3"/>
  <pageSetup paperSize="3" scale="36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243477-02F4-4EA7-8267-1F6F19E7870A}">
          <x14:formula1>
            <xm:f>'Maintainable Equipment'!$L$2:$L$3</xm:f>
          </x14:formula1>
          <xm:sqref>A2:A3 C2:C3 I2:I3</xm:sqref>
        </x14:dataValidation>
        <x14:dataValidation type="list" allowBlank="1" showInputMessage="1" showErrorMessage="1" xr:uid="{AA4D799C-6A43-4055-8353-A48F8804AA49}">
          <x14:formula1>
            <xm:f>'Network Jack'!$S$2:$S$5</xm:f>
          </x14:formula1>
          <xm:sqref>G2:G3</xm:sqref>
        </x14:dataValidation>
        <x14:dataValidation type="list" allowBlank="1" showInputMessage="1" showErrorMessage="1" xr:uid="{BB0DA8BE-1F57-4460-B05A-227AA59BC601}">
          <x14:formula1>
            <xm:f>Roofing!$D$2:$D$4</xm:f>
          </x14:formula1>
          <xm:sqref>P2:Q3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0BF7-856E-48D3-87DF-42467E204E36}">
  <sheetPr>
    <pageSetUpPr fitToPage="1"/>
  </sheetPr>
  <dimension ref="A1:X1"/>
  <sheetViews>
    <sheetView workbookViewId="0">
      <selection activeCell="J13" sqref="J13"/>
    </sheetView>
  </sheetViews>
  <sheetFormatPr defaultRowHeight="15"/>
  <cols>
    <col min="1" max="1" width="11.140625" customWidth="1"/>
    <col min="2" max="2" width="12.28515625" customWidth="1"/>
    <col min="3" max="3" width="10.28515625" customWidth="1"/>
    <col min="4" max="4" width="18.42578125" customWidth="1"/>
    <col min="5" max="5" width="13.28515625" customWidth="1"/>
    <col min="6" max="6" width="15.7109375" customWidth="1"/>
    <col min="8" max="8" width="18.28515625" customWidth="1"/>
    <col min="9" max="9" width="17.140625" customWidth="1"/>
    <col min="10" max="10" width="10.5703125" customWidth="1"/>
    <col min="11" max="11" width="24" customWidth="1"/>
    <col min="12" max="12" width="15.28515625" customWidth="1"/>
    <col min="16" max="16" width="22.42578125" customWidth="1"/>
    <col min="17" max="17" width="26.7109375" customWidth="1"/>
    <col min="18" max="18" width="28.28515625" customWidth="1"/>
    <col min="19" max="19" width="16.42578125" customWidth="1"/>
    <col min="20" max="20" width="20" customWidth="1"/>
    <col min="21" max="21" width="20.85546875" customWidth="1"/>
    <col min="23" max="23" width="29.140625" customWidth="1"/>
    <col min="24" max="24" width="21.85546875" customWidth="1"/>
  </cols>
  <sheetData>
    <row r="1" spans="1:24">
      <c r="A1" t="s">
        <v>18</v>
      </c>
      <c r="B1" t="s">
        <v>21</v>
      </c>
      <c r="C1" t="s">
        <v>29</v>
      </c>
      <c r="D1" t="s">
        <v>55</v>
      </c>
      <c r="E1" t="s">
        <v>57</v>
      </c>
      <c r="F1" t="s">
        <v>65</v>
      </c>
      <c r="G1" t="s">
        <v>79</v>
      </c>
      <c r="H1" t="s">
        <v>97</v>
      </c>
      <c r="I1" t="s">
        <v>108</v>
      </c>
      <c r="J1" t="s">
        <v>111</v>
      </c>
      <c r="K1" t="s">
        <v>114</v>
      </c>
      <c r="L1" t="s">
        <v>115</v>
      </c>
      <c r="M1" t="s">
        <v>117</v>
      </c>
      <c r="N1" t="s">
        <v>121</v>
      </c>
      <c r="O1" t="s">
        <v>123</v>
      </c>
      <c r="P1" t="s">
        <v>130</v>
      </c>
      <c r="Q1" t="s">
        <v>279</v>
      </c>
      <c r="R1" t="s">
        <v>281</v>
      </c>
      <c r="S1" t="s">
        <v>158</v>
      </c>
      <c r="T1" t="s">
        <v>166</v>
      </c>
      <c r="U1" t="s">
        <v>167</v>
      </c>
      <c r="V1" t="s">
        <v>174</v>
      </c>
      <c r="W1" t="s">
        <v>175</v>
      </c>
      <c r="X1" t="s">
        <v>178</v>
      </c>
    </row>
  </sheetData>
  <dataValidations count="2">
    <dataValidation allowBlank="1" showInputMessage="1" showErrorMessage="1" promptTitle="FORMAT" prompt="YYYYMMDD" sqref="H2:H3" xr:uid="{49B5294B-8E4F-4942-8951-7FED5D3FBC6C}"/>
    <dataValidation allowBlank="1" showInputMessage="1" showErrorMessage="1" promptTitle="FORMAT" prompt="Room Name" sqref="O2:O3" xr:uid="{D359D7A8-FCB2-449B-882E-1AF20E4B088C}"/>
  </dataValidations>
  <pageMargins left="0.7" right="0.7" top="0.75" bottom="0.75" header="0.3" footer="0.3"/>
  <pageSetup paperSize="3" scale="41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63D9763-7932-433F-9567-0CA549EC6080}">
          <x14:formula1>
            <xm:f>'Maintainable Equipment'!$L$2:$L$3</xm:f>
          </x14:formula1>
          <xm:sqref>A2:A3 D2:D3 K2:K3</xm:sqref>
        </x14:dataValidation>
        <x14:dataValidation type="list" allowBlank="1" showInputMessage="1" showErrorMessage="1" xr:uid="{C23BAEC4-79CD-4930-8776-1188008C7D64}">
          <x14:formula1>
            <xm:f>'Network Jack'!$S$2:$S$5</xm:f>
          </x14:formula1>
          <xm:sqref>I2:I3</xm:sqref>
        </x14:dataValidation>
        <x14:dataValidation type="list" allowBlank="1" showInputMessage="1" showErrorMessage="1" xr:uid="{912CF955-DB71-4CDD-A56E-902AE62314B6}">
          <x14:formula1>
            <xm:f>Roofing!$D$2:$D$4</xm:f>
          </x14:formula1>
          <xm:sqref>Q2:R3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17AE-B935-4D27-A472-055B230B6859}">
  <sheetPr>
    <pageSetUpPr fitToPage="1"/>
  </sheetPr>
  <dimension ref="A1:O11"/>
  <sheetViews>
    <sheetView workbookViewId="0">
      <selection activeCell="L8" sqref="L8"/>
    </sheetView>
  </sheetViews>
  <sheetFormatPr defaultRowHeight="15"/>
  <cols>
    <col min="1" max="1" width="15.5703125" customWidth="1"/>
    <col min="2" max="2" width="16" bestFit="1" customWidth="1"/>
    <col min="5" max="6" width="10.5703125" customWidth="1"/>
    <col min="7" max="7" width="26.7109375" customWidth="1"/>
    <col min="8" max="8" width="28.28515625" customWidth="1"/>
    <col min="9" max="9" width="20.7109375" bestFit="1" customWidth="1"/>
    <col min="10" max="10" width="22.7109375" bestFit="1" customWidth="1"/>
    <col min="11" max="11" width="29.85546875" bestFit="1" customWidth="1"/>
    <col min="12" max="12" width="22.28515625" bestFit="1" customWidth="1"/>
    <col min="13" max="13" width="12.28515625" customWidth="1"/>
    <col min="14" max="14" width="9.140625" hidden="1" customWidth="1"/>
    <col min="15" max="15" width="3.5703125" hidden="1" customWidth="1"/>
    <col min="16" max="17" width="9.140625" customWidth="1"/>
  </cols>
  <sheetData>
    <row r="1" spans="1:15">
      <c r="A1" t="s">
        <v>174</v>
      </c>
      <c r="B1" t="s">
        <v>65</v>
      </c>
      <c r="C1" t="s">
        <v>54</v>
      </c>
      <c r="D1" t="s">
        <v>79</v>
      </c>
      <c r="E1" t="s">
        <v>111</v>
      </c>
      <c r="F1" t="s">
        <v>55</v>
      </c>
      <c r="G1" t="s">
        <v>279</v>
      </c>
      <c r="H1" t="s">
        <v>281</v>
      </c>
      <c r="I1" t="s">
        <v>294</v>
      </c>
      <c r="J1" t="s">
        <v>131</v>
      </c>
      <c r="K1" s="21" t="s">
        <v>175</v>
      </c>
      <c r="L1" t="s">
        <v>178</v>
      </c>
    </row>
    <row r="2" spans="1:15">
      <c r="N2" t="s">
        <v>295</v>
      </c>
      <c r="O2" t="s">
        <v>246</v>
      </c>
    </row>
    <row r="3" spans="1:15">
      <c r="N3" t="s">
        <v>296</v>
      </c>
      <c r="O3" t="s">
        <v>247</v>
      </c>
    </row>
    <row r="4" spans="1:15">
      <c r="N4" t="s">
        <v>297</v>
      </c>
    </row>
    <row r="5" spans="1:15">
      <c r="N5" t="s">
        <v>298</v>
      </c>
    </row>
    <row r="6" spans="1:15">
      <c r="N6" t="s">
        <v>299</v>
      </c>
    </row>
    <row r="7" spans="1:15">
      <c r="N7" t="s">
        <v>300</v>
      </c>
    </row>
    <row r="8" spans="1:15">
      <c r="N8" t="s">
        <v>301</v>
      </c>
    </row>
    <row r="9" spans="1:15">
      <c r="N9" t="s">
        <v>302</v>
      </c>
    </row>
    <row r="10" spans="1:15">
      <c r="N10" t="s">
        <v>303</v>
      </c>
    </row>
    <row r="11" spans="1:15">
      <c r="N11" t="s">
        <v>304</v>
      </c>
    </row>
  </sheetData>
  <dataValidations count="2">
    <dataValidation type="list" allowBlank="1" showInputMessage="1" showErrorMessage="1" sqref="A2:A3" xr:uid="{1B3EF2F1-F3E7-4FFB-ADC0-7E1AF277C12C}">
      <formula1>$N$2:$N$11</formula1>
    </dataValidation>
    <dataValidation type="list" allowBlank="1" showInputMessage="1" showErrorMessage="1" sqref="I2:J3 F2:F3 P4" xr:uid="{53ABE5E1-3BF0-47E5-B371-B552A0164E39}">
      <formula1>$O$2:$O$3</formula1>
    </dataValidation>
  </dataValidations>
  <pageMargins left="0.7" right="0.7" top="0.75" bottom="0.75" header="0.3" footer="0.3"/>
  <pageSetup paperSize="3" fitToHeight="0" orientation="landscape" r:id="rId1"/>
  <headerFooter scaleWithDoc="0">
    <oddHeader>&amp;L&amp;K0B5345ExcelConsolidator©
&amp;07 www.excelconsolidator.com&amp;RSheet: &amp;B&amp;A&amp;B</oddHeader>
    <oddFooter>&amp;L&amp;07 File Name: &amp;f&amp;RPage &amp;b&amp;P&amp;b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09DBB3-FF6C-4EAC-AC6A-477FC43CA0EF}">
          <x14:formula1>
            <xm:f>Roofing!$D$2:$D$4</xm:f>
          </x14:formula1>
          <xm:sqref>G2:H3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DA60DF4F97A743AE35DE12DF1CBFF6" ma:contentTypeVersion="4" ma:contentTypeDescription="Create a new document." ma:contentTypeScope="" ma:versionID="21f88577f918f7e07457fa2a67e0fe6c">
  <xsd:schema xmlns:xsd="http://www.w3.org/2001/XMLSchema" xmlns:xs="http://www.w3.org/2001/XMLSchema" xmlns:p="http://schemas.microsoft.com/office/2006/metadata/properties" xmlns:ns2="c448a9e3-66fd-4ecd-86f8-934d6cb10566" targetNamespace="http://schemas.microsoft.com/office/2006/metadata/properties" ma:root="true" ma:fieldsID="8e33bff6729775569806c628f6989f95" ns2:_="">
    <xsd:import namespace="c448a9e3-66fd-4ecd-86f8-934d6cb10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8a9e3-66fd-4ecd-86f8-934d6cb10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e 4 8 9 6 1 1 0 - 2 c 2 2 - 4 c 7 7 - 9 b 9 1 - 2 b c 5 b 4 f 0 d 8 d 5 "   x m l n s = " h t t p : / / s c h e m a s . m i c r o s o f t . c o m / D a t a M a s h u p " > A A A A A B o Q A A B Q S w M E F A A C A A g A W l Q x T z k A 4 C S o A A A A + A A A A B I A H A B D b 2 5 m a W c v U G F j a 2 F n Z S 5 4 b W w g o h g A K K A U A A A A A A A A A A A A A A A A A A A A A A A A A A A A h Y 9 B D o I w F E S v Q r q n L Q i o 5 F M W b i U x I R q 3 D V R o h G J o s d z N h U f y C p I o 6 s 7 l T N 4 k b x 6 3 O 6 R j 2 z h X 0 W v Z q Q R 5 m C J H q K I r p a o S N J i T u 0 I p g x 0 v z r w S z g Q r H Y 9 a J q g 2 5 h I T Y q 3 F d o G 7 v i I + p R 4 5 Z t u 8 q E X L X a m 0 4 a o Q 6 L M q / 6 8 Q g 8 N L h v k 4 W u M w i J Y 4 C D 0 g c w 2 Z V F / E n 4 w x B f J T w m Z o z N A L J p S 7 z 4 H M E c j 7 B X s C U E s D B B Q A A g A I A F p U M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V D F P 7 T 7 n A x A N A A C V a g A A E w A c A E Z v c m 1 1 b G F z L 1 N l Y 3 R p b 2 4 x L m 0 g o h g A K K A U A A A A A A A A A A A A A A A A A A A A A A A A A A A A 7 V x t b x s 3 E v 4 e I P + B U L / I g O K L e 8 X d t X e 5 g y z J j V v L 0 m m d p E U S L O g V b b G m y C 1 3 1 7 E u y H + / 4 a 7 2 l c O V H b u p q 6 q A E Z f D 5 e v M w 2 e G Y 0 Y s i L m S x M v + P f j n 0 y d P n 0 Q L q t m c x P R c M J 8 G 3 o K x m L w g g s V P n x D 4 z 1 O J D h i U j G 4 C J v Y H i d Z M x m + U v j p X 6 q q 7 9 / H t K V 2 y F 5 1 a A 5 3 3 n 9 4 O l I y h 5 v t e 1 s 5 X n c G C y k v o 6 m w V s g 4 0 e G a + 2 D / T V E Y X S i 8 H S i R L a Y R R N + u 0 9 / F j J y s l 3 X 4 c a 3 6 e x G y P m P 6 i T o / E U J X E 7 C b + 1 C M f O 6 8 i N s 8 L h b r k A R V p + Y w F S g Z c M O u L G b v m M f G y + U + p h m Z j p s k R 1 E 3 7 s D 7 o B w E L 0 3 m S 7 s 8 s I k q T U 7 V n j 0 R C s + q C j B m N E o 0 0 I 4 T 6 Q I Y 0 t k V j e s O X y Z L A U m k a w G i K e V K 5 S m s M F i y 4 I r B e Z J i E A m Y Z M / K a i g R Z k T P 4 h a S d l S t T C E / 7 T t G U B 1 e C R 7 F T Q P r z O T c a R A U 5 l h f K X T H b P W T l J a x v Q 1 r M U A m l r c L J I W c k 0 6 2 G a M a W 6 p o R M 1 t 7 I M W u f q 9 V E l r y 0 U 0 I t g D b P z O q S b p j L r l M l n v N P q x 6 2 T 5 Z 9 S Z J u v N Z r V M V U 7 N K z U p n U C 6 I 0 V d y v s q s o Q f r G P / t m 3 3 z P 5 U 6 M / Z r w o 1 2 d n / a c 9 W Z h O u d 6 E 6 Q O p 1 O 2 n 6 H n J j t m P H L R T r A e M E j x / J P t f o F 5 m r v m V J L q 3 C o y q 0 q 9 U 7 T a E E G Y N b I x g c r w e U l 8 e p L U x o A 1 x p p 8 p D G C w 0 D A O O 8 i V G b G g 3 J E O w 5 Q O y g z z X M V W Y q y + z G j f w l l X O B y Q T V S z J V X N o r A o M C z V r Z 5 U w g l Q W V V w w r B x t E J q w 4 N p w B 1 a C D j M 4 x 2 Y J y e 0 G h d H m O 1 9 a X a D k X a M 9 c B w n g 2 q F m 9 A q T C 2 U U + k Q p 2 8 p A 0 Q S o F L K v A 7 U M q V O i W W T a h P 3 5 j k y 4 + M s b a i w Z 1 A v r I q u O t i T n T E Y G K F 1 a t 6 6 C T S u X P J u x C 8 1 h x S i i C e t a R r E N + G P y 2 D V N e c 1 W q E C h 2 w D F p p s z V G s G g H H Y V 0 O 6 D L F i t k i W f M 4 v O C b k E R y c E o O C o e b X t g m m p U g 7 e o W U j g S 7 p t i C j K 5 p q D Q u u g k B U w y B + Q G 1 x 9 F N D E u T 8 G g B 2 3 X E E Z Q Y r d g H g 0 0 u P T i i S B l j m L U B S 4 j R Y s 1 C Q Q O 7 b x d y H W n G / o e 1 h K 7 b U c I E E C d 5 h U i 0 x P r 9 n l F N D t U N I g A w R B f 6 e z h P t c Q E Y P w R w y 3 w J a O x 4 Y g p y b M / N W K s W G F E 4 6 V S N i 1 5 C Q B j F 7 o V + O V q j h r r M b D Z M Q 0 W X N r N H c t 5 k n F k 1 I 5 / 5 M J W k B N 6 T s B Y F k a z k G G c 8 A u 7 o R M V 2 D s 4 p n K h E J 4 6 Z t j K j R W M E N m j U x Z / A H J O g I o I 5 L z J x T 9 Q Z A S T k E k c w q c U 2 9 Q p l U z Y p c O + X b a A o 5 e M l g w O H R n Y Z + b U 4 B n x k j A U i D B Z 2 i O a 0 T m 3 m W e B 0 u 5 N L K u k / F 0 + g 7 M D x h V w a k 9 l x i 4 T g d o I 0 K E L t B A g y C r 3 6 A W L V 2 u C 4 p K O g O u F S 4 Z o 7 L q C t 0 B B 3 w N w x 0 D f g x M J G b j H Q o q b v T c 5 6 c / s 0 p B f t T E 2 b z o 7 P v 3 x Z D Q j 3 s / e 2 W h s V 4 g Z X R J c i T N Z 6 g i 6 Z B j W g E h z w T H Y 9 M B N D L H D z v v A 4 2 D h K L 4 E k L R 5 L A a z Z 0 w v u U R U p f B j k b 5 T 2 Z L H 2 B K c J R I z o r N E n w O y L d F l e y V i T c l r D m g R A 7 M 3 p B 5 V d X A M k Y P 6 N d U 8 d W L h 6 P k 1 M e Z I 8 B P 9 d f + 1 V f Y G h f G M m R 2 p B H g O Q k I z s a c u Y o Y R 8 D d M Y E f s W D W 1 9 N N e E U w Y g t d n H L K X K R m O y n h C J l g X d x t R h / L 7 d E v C l L N m 6 l c P S B h J 1 + 6 l / B 7 c J M c A 1 p J y B F Z X P f J 2 X Q l c c C + g 4 G N E L 2 K d s P d l + 5 l X O y e T G A 6 V t a t W 6 c R j h l G v i 7 v I c H q t o Z O O D 2 R K 6 T g L d q S + c Y Z b 4 N T o Q M 1 Z p 7 L U G d U x z q / 6 Y A 3 B l H V d w + 0 R B g c t 6 b 5 F u 3 s P T X X 6 G k 7 i G B p K N B i V C a m 0 V B 6 d D r x N d e A M y 9 A / 2 l Q z R + s 9 8 H 3 B x X 6 7 n v p 7 8 q 9 / E 5 k I s V c u g Q c t 2 A s A h d 3 m 8 m y I W U 0 0 7 M 5 + P w o Y + K P y s q r R r w x s B T R V E x P L c E X I z H J X x 7 O h R 9 P W f t p 2 t b N 8 v y z F y g R l T 8 1 R g V 7 h u l N r P K X A 8 y w w V W 0 7 L U 9 L u / Y Y e p 2 J + V n H M z q 9 d X V d + 6 7 3 E V P R e o 8 H L V 3 W R t b r / A Q / e Z T l N j 0 + f c K l q 9 N q O B W s P o 2 H V u M S L V H V I p x q 1 n R / H T m N u p 2 j 7 9 5 5 p 2 c H X z 9 / N 1 R B Y s h B 9 O 7 w e A x b Q Z f m F 3 8 4 G X j v p r P J D 6 P B m f e u 2 H 4 T X a R A p 8 7 N o U N F 9 G 4 0 8 M c U h D d p 6 H D 0 7 P D V 8 c l w N P N N Y C Q C l 3 I O C D 3 3 v f 5 4 e j I i z 8 j B t / v P v 9 0 / + L v / / N t v n u / f i O g G o C 8 1 C o B j A K o K j j a n 6 R d w m s 3 x 4 9 v j m C 1 f I O v R + 5 H L + V p g A s Z m z J 8 V L X a P w t h G H 7 D F z C 4 / S f J A V 9 / 4 x E B r r X J w c n y P 6 V o w K R f m m t A o H r I A S C S P j H d q 9 z R k U Q C s B I s F F q T P P x 4 2 Z U d C 2 Y H Q Y x n B h o o U 4 f x q D D m v A P 4 G C 1 Y B L M d 0 Q S N b r A I 0 K D m G c x u U j s q A + a V B N O v I 5 I I a q G b W u M Z U X 1 l l s F K i W V i N r B d h 0 7 F v 2 q b C P 0 2 q 0 a p G T N L H v i 1 k 6 J c z B i e v j P g 5 0 M V 4 5 V d X b 0 N V a D e A i V Y J e V 4 T l I M 7 x 1 o Y 3 U a 5 a 5 m h B o x S x q Y P E 9 c C 0 H B t d m o c j b J X s x O / H 4 b a Y G v Z G e A H V n E y X i 9 8 Q 1 5 H u p o t Y j B n x W e 3 G O u a c 2 0 H P D t y / d C o 5 x h P C n 1 t U D Y w b P 1 u Q I Y i 0 m c D j g 0 Y h T a 6 T O O x A c F t b B m z U V c Z a a 7 K L e 0 w 0 w R z G 7 O F h l d O L l N t h 6 V l d 1 E P Z V 3 N T l u Z R C t j 6 H u + W W u t B H L G D 5 R + O D J h g s / + j M a V E N R v Y 7 m P m C r 8 4 S C E g c T U G S I b V A i r l 6 9 f j o X c C 7 k e j I r k 8 j d U m 3 j + C p M X s p G c W 0 T p T h i a X U B v L Y p m 0 2 v F 0 f w K / m G R t N r x Y 6 c m j w w i m i Z 3 J 3 1 e j 3 d r F T r f j z a N L l J a H l a l a 1 1 v 1 O n D h A s T 8 n N o z o A u w w Q x B C H Y p e m K L 2 m Z a n J L / f 5 8 P f Y W S u P f 3 c E 5 N a A 9 9 V 7 5 h 5 O f 7 u F a z t I Z V m + g t l C X n Z N t d y 7 t t X l w 7 9 I 1 o o 3 6 v g N k H J A N l d t C D S 4 n 1 w r F G Z F 9 W B w u O 8 2 c N F B G 2 E V h B 3 b N P Y 2 E v b 9 e f 4 O p k 1 0 J 1 S u j + n d y A / v e k Y 9 x 5 3 4 U s R g 5 L O a X L A a A t U P N + T l C s N E X h w z K o A r p U S I D z A S s C v 4 A t O F S 2 S d P U f P E Z A S 1 D v Q h D 7 w i j R P t c Z P j H F I d Y / Y 8 5 N c 8 c j a q p I 1 j R 1 z y a O E f I h i 2 F g 0 Y F 5 g f n k l R c F z L 3 g B A 3 Q p M T c 4 q D 8 r 0 i K K c U V x 1 j q X J K I 9 5 X E l 1 K a D X u Y 8 n 7 N p 2 z T c A e Z o f r V A D Q 8 t w V z 4 I k p B W s o U K w c U F D 1 L f F w s Q f J A w y Q U P f X N g 2 R p 2 j 7 P E w E F / g B Y X i o l K S 3 N C 1 r d e o y W 8 k 1 a 0 Q 0 g Z / E G J u / V U 2 t J y e 5 z B z Q X j Z G 6 u r j x Q O G u d 7 3 G L c U e G W M k 3 3 8 K D 1 Z 5 l O y e s Z t 8 / N B m 0 x v B 5 n v y W U s N b q + 2 f 4 7 b M u p f K / n r H U l v X D V n x h 2 R 1 t b 1 D 4 p V j B L d J v 7 q T c S D J V 4 8 7 w L W 7 e 7 t N B P u W 9 r y l t 2 7 p 1 V f + 1 6 B 1 i 6 3 e t N 3 X S s t u v p B Z 7 u 7 w M g T Y 3 e H t 7 v A 2 I W A e x f 3 D 3 O F 9 l S k 2 / K Q x q P J P K r Y Q o F 1 z d f E s x 8 o 8 G N t q H c 2 X A X d M s d s y L B 3 Z n B v u R k I K o G m O C t v g X H C L A V U x M I I H K j Z m e r b i M 4 b F r W i T / o 0 q l x G p / K H r f z A b N n O Z w r D g x O G f B Q K 3 R p M 2 t M i 0 4 e A f t 5 q G f 5 B X K / 8 U t L H 6 / t d W l T R q 8 t d a 8 S 1 h a G u T C N a 3 + D g t r C c O 3 B d Q q l 3 t P L Z H x n g + M 2 K 3 v c k I + R 7 g l t F I Q L i v a d Q 6 e w S 2 s U t t u C t L / Z M k N d j J A w 5 u 6 k x k u D 8 t d Y 3 h E d j N 7 o B o W s a W J k e k l 3 D 4 0 V B N i L i v s p f d f K l Y 2 i 7 V Y p d q s U u 1 2 K V a 7 F I t y L a n W m x 7 k k W Z 2 u D g q H Z i x f 3 J q d X r I 2 C l u 5 Q N R P 2 3 / h 2 H 6 t s J D g N A 3 m 6 4 v w X Y / f 7 O 9 8 C 7 V y F q 5 O I R X x M / I h z Z e L v y p 3 o V 4 r 8 J 0 6 u D u z w i X h h 2 + s b n P H 0 U K M X O 0 r g z S f p 7 Z t 7 5 I + G k k 9 e t b D z 8 n r 9 Y n D 9 S X H + X G A s 5 k f L 5 Y e z F 4 c Y j w 8 4 L V W K / w d h 8 d j F / P r D y Y m D j k c B P W z W Z m t 5 Y e 2 z p z t e / j + 4 0 M R 7 x q 0 t f G v G f E Z R t g p Q N T H X S v 8 H M G 4 H n e g T G G X V p i b T k 0 Z V q 0 K Q M l D S C I 1 Z A x A 6 C o I G P 9 m C H I 8 B h B y D s 8 7 Q e a L C C C 0 V A o R F E s A M H z W B B I 0 B Q H L r V Q E D N + W 8 6 / H U n v 3 D s G 9 5 6 p / i 3 2 I + q J 2 5 5 3 5 j H X f G V b f 8 Y 9 4 l b / e C K 7 2 v 7 u 0 4 f 1 / J r L Y + 1 U 2 h X y b z s x L o 8 m a 7 B j h p p c V W + 4 u I o T V 6 S c 5 G C f 2 D 8 A k 0 9 2 0 A X 2 i m C l R x m 8 Q S M G + B 8 o J L P V c v X a j 3 c s Q M d y 6 5 A 8 6 8 K Z 7 D K i y t 0 t 8 l U U S L a z J j B M l + c 6 S d I y g n K x 3 d Y v c P q 3 x 6 r 9 w 9 2 a L 1 D 6 x 1 a 3 w W t N 3 D / / w N Q S w E C L Q A U A A I A C A B a V D F P O Q D g J K g A A A D 4 A A A A E g A A A A A A A A A A A A A A A A A A A A A A Q 2 9 u Z m l n L 1 B h Y 2 t h Z 2 U u e G 1 s U E s B A i 0 A F A A C A A g A W l Q x T w / K 6 a u k A A A A 6 Q A A A B M A A A A A A A A A A A A A A A A A 9 A A A A F t D b 2 5 0 Z W 5 0 X 1 R 5 c G V z X S 5 4 b W x Q S w E C L Q A U A A I A C A B a V D F P 7 T 7 n A x A N A A C V a g A A E w A A A A A A A A A A A A A A A A D l A Q A A R m 9 y b X V s Y X M v U 2 V j d G l v b j E u b V B L B Q Y A A A A A A w A D A M I A A A B C D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c p w A A A A A A A L q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0 Y W J s Z V 9 h Y 1 N o Z W V 0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N z I i I C 8 + P E V u d H J 5 I F R 5 c G U 9 I k Z p b G x F c n J v c k N v d W 5 0 I i B W Y W x 1 Z T 0 i b D A i I C 8 + P E V u d H J 5 I F R 5 c G U 9 I k Z p b G x D b 2 x 1 b W 5 U e X B l c y I g V m F s d W U 9 I n N C Z 0 E 9 I i A v P j x F b n R y e S B U e X B l P S J G a W x s Q 2 9 s d W 1 u T m F t Z X M i I F Z h b H V l P S J z W y Z x d W 9 0 O 0 N v b H V t b i A o Q X R 0 c m l i d X R l K S B O Y W 1 l c y Z x d W 9 0 O y w m c X V v d D t C Y X J j b 2 R l J n F 1 b 3 Q 7 X S I g L z 4 8 R W 5 0 c n k g V H l w Z T 0 i R m l s b E V y c m 9 y Q 2 9 k Z S I g V m F s d W U 9 I n N V b m t u b 3 d u I i A v P j x F b n R y e S B U e X B l P S J G a W x s T G F z d F V w Z G F 0 Z W Q i I F Z h b H V l P S J k M j A x N y 0 x M S 0 w M 1 Q x N j o 0 N j o 0 M S 4 w N j U 2 N D U w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W J s Z V 9 h Y 1 N o Z W V 0 L 1 V w c G V y Y 2 F z Z W Q g V G V 4 d C 5 7 Q 2 9 s d W 1 u I C h B d H R y a W J 1 d G U p I E 5 h b W V z L D B 9 J n F 1 b 3 Q 7 L C Z x d W 9 0 O 1 N l Y 3 R p b 2 4 x L 3 R h Y m x l X 2 F j U 2 h l Z X Q v U m V w b G F j Z W Q g V m F s d W U x L n t C Y X J j b 2 R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R h Y m x l X 2 F j U 2 h l Z X Q v V X B w Z X J j Y X N l Z C B U Z X h 0 L n t D b 2 x 1 b W 4 g K E F 0 d H J p Y n V 0 Z S k g T m F t Z X M s M H 0 m c X V v d D s s J n F 1 b 3 Q 7 U 2 V j d G l v b j E v d G F i b G V f Y W N T a G V l d C 9 S Z X B s Y W N l Z C B W Y W x 1 Z T E u e 0 J h c m N v Z G U s M X 0 m c X V v d D t d L C Z x d W 9 0 O 1 J l b G F 0 a W 9 u c 2 h p c E l u Z m 8 m c X V v d D s 6 W 1 1 9 I i A v P j x F b n R y e S B U e X B l P S J R d W V y e U l E I i B W Y W x 1 Z T 0 i c z A 3 N m Z l Y T k 1 L W U 5 N D U t N D V j Y y 0 5 M 2 I w L W E 5 Z m I 5 M j M y Y T A 2 M y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d G F i b G V f Y W N T a G V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V 9 h Y 1 N o Z W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b G V f Y W N T a G V l d C 9 E Z W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h Y m x l X 2 F j U 2 h l Z X Q v V H J h b n N w b 3 N l Z C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b G V f Y W N T a G V l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V 9 h Y 1 N o Z W V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V 9 h Y 1 N o Z W V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h Y m x l X 2 F j U 2 h l Z X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h Y m x l X 2 F j U 2 h l Z X Q v V X B w Z X J j Y X N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V 9 h Y 1 N o Z W V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b G V f Y W N T a G V l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b G V f Y W N T a G V l d C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F F R C U y M E R l d m l j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c u O T I 2 O D U 4 M 1 o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h Y m x l X 0 F F R C U y M E R l d m l j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Q U V E J T I w R G V 2 a W N l c y 9 U Y W J s Z V 9 B R U Q l M j B E Z X Z p Y 2 V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Q m F 0 a H J v b 2 0 l M j B G a X h 0 d X J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A 5 L T E 3 V D E 0 O j E 4 O j Q 3 L j k 0 M j g 1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X 0 J h d G h y b 2 9 t J T I w R m l 4 d H V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C Y X R o c m 9 v b S U y M E Z p e H R 1 c m U v V G F i b G V f Q m F 0 a H J v b 2 0 l M j B G a X h 0 d X J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G 9 v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N y 4 5 N T M 3 O D Y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V 9 E b 2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R v b 3 I v V G F i b G V f R G 9 v c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1 p c n J v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N y 4 5 N j E 4 M D Q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V 9 N a X J y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T W l y c m 9 y L 1 R h Y m x l X 0 1 p c n J v c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B y b 2 p l Y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c u O T Y 4 N z Q 2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f U H J v a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Q c m 9 q Z W N 0 L 1 R h Y m x l X 1 B y b 2 p l Y 3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S Z W N 5 Y 2 x p b m c l M j B T d G F 0 a W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A 5 L T E 3 V D E 0 O j E 4 O j Q 3 L j k 3 N T c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X 1 J l Y 3 l j b G l u Z y U y M F N 0 Y X R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U m V j e W N s a W 5 n J T I w U 3 R h d G l v b i 9 U Y W J s Z V 9 S Z W N 5 Y 2 x p b m c l M j B T d G F 0 a W 9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U m 9 v b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N y 4 5 O D M 3 M D Q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V 9 S b 2 9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J v b 2 0 v V G F i b G V f U m 9 v b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y Y X N o J T I w Q 2 F u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O C 4 w M D A 2 N j E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V 9 U c m F z a C U y M E N h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V H J h c 2 g l M j B D Y W 5 z L 1 R h Y m x l X 1 R y Y X N o J T I w Q 2 F u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G h y b 2 9 t J T I w R m l 4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O C 4 w M D g 2 N z A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C Y X R o c m 9 v b S U y M E Z p e H R 1 c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a H J v b 2 0 l M j B G a X h 0 d X J l L 0 J h d G h y b 2 9 t J T I w R m l 4 d H V y Z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g u M D E 1 N j I x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9 v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9 y L 0 R v b 3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l u d G F p b m F i b G U l M j B F c X V p c G 1 l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g u M D I z N T k 5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F p b n R h a W 5 h Y m x l J T I w R X F 1 a X B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a W 5 0 Y W l u Y W J s Z S U y M E V x d W l w b W V u d C 9 N Y W l u d G F p b m F i b G U l M j B F c X V p c G 1 l b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a X J y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g u M D Q 2 M T U w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l y c m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c n J v c i 9 N a X J y b 3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A 5 L T E 3 V D E 0 O j E 4 O j Q 4 L j A 1 N D A 5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y b 2 p l Y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j d C 9 Q c m 9 q Z W N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j e W N s a W 5 n J T I w U 3 R h d G l v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O C 4 w N j E x M D c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S Z W N 5 Y 2 x p b m c l M j B T d G F 0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Y 3 l j b G l u Z y U y M F N 0 Y X R p b 2 4 v U m V j e W N s a W 5 n J T I w U 3 R h d G l v b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v b 2 0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g u M D Y 5 M D U 1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m 9 v b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9 t L 1 J v b 2 1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a C U y M E N h b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k t M T d U M T Q 6 M T g 6 N D g u M D c 5 M D I 5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c 2 g l M j B D Y W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o J T I w Q 2 F u c y 9 U c m F z a C U y M E N h b n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R U Q l M j B E Z X Z p Y 2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S 0 x N 1 Q x N D o x O D o 0 O C 4 w O D c w M z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R U Q l M j B E Z X Z p Y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F R C U y M E R l d m l j Z X M v Q U V E J T I w R G V 2 a W N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F R C U y M E R l d m l j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V E J T I w R G V 2 a W N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o J T I w Q 2 F u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a C U y M E N h b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9 t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v b 2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p l Y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N 5 Y 2 x p b m c l M j B T d G F 0 a W 9 u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Y 3 l j b G l u Z y U y M F N 0 Y X R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a X J y b 3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l y c m 9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p b n R h a W 5 h Y m x l J T I w R X F 1 a X B t Z W 5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a W 5 0 Y W l u Y W J s Z S U y M E V x d W l w b W V u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3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v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G h y b 2 9 t J T I w R m l 4 d H V y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o c m 9 v b S U y M E Z p e H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U c m F z a C U y M E N h b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S b 2 9 t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U m V j e W N s a W 5 n J T I w U 3 R h d G l v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B y b 2 p l Y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N a X J y b 3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E b 2 9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Q m F 0 a H J v b 2 0 l M j B G a X h 0 d X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Q U V E J T I w R G V 2 a W N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k t M T d U M T Q 6 M z A 6 M j M u O D Q 4 M D g 4 N F o i I C 8 + P E V u d H J 5 I F R 5 c G U 9 I k Z p b G x D b 2 x 1 b W 5 U e X B l c y I g V m F s d W U 9 I n N B Q U F B Q U F B Q U F B Q U F B Q U F B Q U F B R y I g L z 4 8 R W 5 0 c n k g V H l w Z T 0 i R m l s b E N v b H V t b k 5 h b W V z I i B W Y W x 1 Z T 0 i c 1 s m c X V v d D t Q c m 9 q Z W N 0 J n F 1 b 3 Q 7 L C Z x d W 9 0 O 1 J v b 2 0 m c X V v d D s s J n F 1 b 3 Q 7 R G 9 v c i Z x d W 9 0 O y w m c X V v d D t U c m F z a C B D Y W 5 z J n F 1 b 3 Q 7 L C Z x d W 9 0 O 1 J l Y 3 l j b G l u Z y B T d G F 0 a W 9 u J n F 1 b 3 Q 7 L C Z x d W 9 0 O 0 1 p c n J v c i Z x d W 9 0 O y w m c X V v d D t C Y X R o c m 9 v b S B G a X h 0 d X J l J n F 1 b 3 Q 7 L C Z x d W 9 0 O 0 F F R C B E Z X Z p Y 2 V z J n F 1 b 3 Q 7 L C Z x d W 9 0 O 0 1 h a W 5 0 Y W l u Y W J s Z S B F c X V p c G 1 l b n Q m c X V v d D s s J n F 1 b 3 Q 7 T m V 0 d 2 9 y a y B P d X R s Z X Q m c X V v d D s s J n F 1 b 3 Q 7 T m V 0 d 2 9 y a y B K Y W N r J n F 1 b 3 Q 7 L C Z x d W 9 0 O 1 J v b 2 Y m c X V v d D s s J n F 1 b 3 Q 7 U m 9 v Z m l u Z y Z x d W 9 0 O y w m c X V v d D t T Y W Z l d H k g R G V 2 a W N l J n F 1 b 3 Q 7 L C Z x d W 9 0 O 0 5 h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V 4 c G F u Z G V k I E N v b n R l b n Q u e 1 B y b 2 p l Y 3 Q s M H 0 m c X V v d D s s J n F 1 b 3 Q 7 U 2 V j d G l v b j E v U X V l c n k x L 0 V 4 c G F u Z G V k I E N v b n R l b n Q u e 1 J v b 2 0 s M X 0 m c X V v d D s s J n F 1 b 3 Q 7 U 2 V j d G l v b j E v U X V l c n k x L 0 V 4 c G F u Z G V k I E N v b n R l b n Q u e 0 R v b 3 I s M n 0 m c X V v d D s s J n F 1 b 3 Q 7 U 2 V j d G l v b j E v U X V l c n k x L 0 V 4 c G F u Z G V k I E N v b n R l b n Q u e 1 R y Y X N o I E N h b n M s M 3 0 m c X V v d D s s J n F 1 b 3 Q 7 U 2 V j d G l v b j E v U X V l c n k x L 0 V 4 c G F u Z G V k I E N v b n R l b n Q u e 1 J l Y 3 l j b G l u Z y B T d G F 0 a W 9 u L D R 9 J n F 1 b 3 Q 7 L C Z x d W 9 0 O 1 N l Y 3 R p b 2 4 x L 1 F 1 Z X J 5 M S 9 F e H B h b m R l Z C B D b 2 5 0 Z W 5 0 L n t N a X J y b 3 I s N X 0 m c X V v d D s s J n F 1 b 3 Q 7 U 2 V j d G l v b j E v U X V l c n k x L 0 V 4 c G F u Z G V k I E N v b n R l b n Q u e 0 J h d G h y b 2 9 t I E Z p e H R 1 c m U s N n 0 m c X V v d D s s J n F 1 b 3 Q 7 U 2 V j d G l v b j E v U X V l c n k x L 0 V 4 c G F u Z G V k I E N v b n R l b n Q u e 0 F F R C B E Z X Z p Y 2 V z L D d 9 J n F 1 b 3 Q 7 L C Z x d W 9 0 O 1 N l Y 3 R p b 2 4 x L 1 F 1 Z X J 5 M S 9 F e H B h b m R l Z C B D b 2 5 0 Z W 5 0 L n t N Y W l u d G F p b m F i b G U g R X F 1 a X B t Z W 5 0 L D h 9 J n F 1 b 3 Q 7 L C Z x d W 9 0 O 1 N l Y 3 R p b 2 4 x L 1 F 1 Z X J 5 M S 9 F e H B h b m R l Z C B D b 2 5 0 Z W 5 0 L n t O Z X R 3 b 3 J r I E 9 1 d G x l d C w 5 f S Z x d W 9 0 O y w m c X V v d D t T Z W N 0 a W 9 u M S 9 R d W V y e T E v R X h w Y W 5 k Z W Q g Q 2 9 u d G V u d C 5 7 T m V 0 d 2 9 y a y B K Y W N r L D E w f S Z x d W 9 0 O y w m c X V v d D t T Z W N 0 a W 9 u M S 9 R d W V y e T E v R X h w Y W 5 k Z W Q g Q 2 9 u d G V u d C 5 7 U m 9 v Z i w x M X 0 m c X V v d D s s J n F 1 b 3 Q 7 U 2 V j d G l v b j E v U X V l c n k x L 0 V 4 c G F u Z G V k I E N v b n R l b n Q u e 1 J v b 2 Z p b m c s M T J 9 J n F 1 b 3 Q 7 L C Z x d W 9 0 O 1 N l Y 3 R p b 2 4 x L 1 F 1 Z X J 5 M S 9 F e H B h b m R l Z C B D b 2 5 0 Z W 5 0 L n t T Y W Z l d H k g R G V 2 a W N l L D E z f S Z x d W 9 0 O y w m c X V v d D t T Z W N 0 a W 9 u M S 9 R d W V y e T E v U 2 9 1 c m N l L n t O Y W 1 l L D F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R d W V y e T E v R X h w Y W 5 k Z W Q g Q 2 9 u d G V u d C 5 7 U H J v a m V j d C w w f S Z x d W 9 0 O y w m c X V v d D t T Z W N 0 a W 9 u M S 9 R d W V y e T E v R X h w Y W 5 k Z W Q g Q 2 9 u d G V u d C 5 7 U m 9 v b S w x f S Z x d W 9 0 O y w m c X V v d D t T Z W N 0 a W 9 u M S 9 R d W V y e T E v R X h w Y W 5 k Z W Q g Q 2 9 u d G V u d C 5 7 R G 9 v c i w y f S Z x d W 9 0 O y w m c X V v d D t T Z W N 0 a W 9 u M S 9 R d W V y e T E v R X h w Y W 5 k Z W Q g Q 2 9 u d G V u d C 5 7 V H J h c 2 g g Q 2 F u c y w z f S Z x d W 9 0 O y w m c X V v d D t T Z W N 0 a W 9 u M S 9 R d W V y e T E v R X h w Y W 5 k Z W Q g Q 2 9 u d G V u d C 5 7 U m V j e W N s a W 5 n I F N 0 Y X R p b 2 4 s N H 0 m c X V v d D s s J n F 1 b 3 Q 7 U 2 V j d G l v b j E v U X V l c n k x L 0 V 4 c G F u Z G V k I E N v b n R l b n Q u e 0 1 p c n J v c i w 1 f S Z x d W 9 0 O y w m c X V v d D t T Z W N 0 a W 9 u M S 9 R d W V y e T E v R X h w Y W 5 k Z W Q g Q 2 9 u d G V u d C 5 7 Q m F 0 a H J v b 2 0 g R m l 4 d H V y Z S w 2 f S Z x d W 9 0 O y w m c X V v d D t T Z W N 0 a W 9 u M S 9 R d W V y e T E v R X h w Y W 5 k Z W Q g Q 2 9 u d G V u d C 5 7 Q U V E I E R l d m l j Z X M s N 3 0 m c X V v d D s s J n F 1 b 3 Q 7 U 2 V j d G l v b j E v U X V l c n k x L 0 V 4 c G F u Z G V k I E N v b n R l b n Q u e 0 1 h a W 5 0 Y W l u Y W J s Z S B F c X V p c G 1 l b n Q s O H 0 m c X V v d D s s J n F 1 b 3 Q 7 U 2 V j d G l v b j E v U X V l c n k x L 0 V 4 c G F u Z G V k I E N v b n R l b n Q u e 0 5 l d H d v c m s g T 3 V 0 b G V 0 L D l 9 J n F 1 b 3 Q 7 L C Z x d W 9 0 O 1 N l Y 3 R p b 2 4 x L 1 F 1 Z X J 5 M S 9 F e H B h b m R l Z C B D b 2 5 0 Z W 5 0 L n t O Z X R 3 b 3 J r I E p h Y 2 s s M T B 9 J n F 1 b 3 Q 7 L C Z x d W 9 0 O 1 N l Y 3 R p b 2 4 x L 1 F 1 Z X J 5 M S 9 F e H B h b m R l Z C B D b 2 5 0 Z W 5 0 L n t S b 2 9 m L D E x f S Z x d W 9 0 O y w m c X V v d D t T Z W N 0 a W 9 u M S 9 R d W V y e T E v R X h w Y W 5 k Z W Q g Q 2 9 u d G V u d C 5 7 U m 9 v Z m l u Z y w x M n 0 m c X V v d D s s J n F 1 b 3 Q 7 U 2 V j d G l v b j E v U X V l c n k x L 0 V 4 c G F u Z G V k I E N v b n R l b n Q u e 1 N h Z m V 0 e S B E Z X Z p Y 2 U s M T N 9 J n F 1 b 3 Q 7 L C Z x d W 9 0 O 1 N l Y 3 R p b 2 4 x L 1 F 1 Z X J 5 M S 9 T b 3 V y Y 2 U u e 0 5 h b W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k t M T d U M T Q 6 M z Q 6 N T I u O D c 0 M D I 4 M V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R y I g L z 4 8 R W 5 0 c n k g V H l w Z T 0 i R m l s b E N v b H V t b k 5 h b W V z I i B W Y W x 1 Z T 0 i c 1 s m c X V v d D t B c m V h X 1 N l c n Z p Y 2 V z J n F 1 b 3 Q 7 L C Z x d W 9 0 O 0 J 1 a W x k a W 5 n X 0 5 1 b W J l c i Z x d W 9 0 O y w m c X V v d D t D Y W 1 w d X M m c X V v d D s s J n F 1 b 3 Q 7 Q 2 9 s b G V n Z V 9 Q c m l t Y X J 5 J n F 1 b 3 Q 7 L C Z x d W 9 0 O 0 x p Z m V j e W N s Z V 9 Q a G F z Z S Z x d W 9 0 O y w m c X V v d D t Q c m 9 q Z W N 0 X 0 5 h b W U m c X V v d D s s J n F 1 b 3 Q 7 U H J v a m V j d F 9 O d W 1 i Z X I m c X V v d D s s J n F 1 b 3 Q 7 U 2 h v c n R f T m F t Z S Z x d W 9 0 O y w m c X V v d D t T d W J z d G F u d G l h b F 9 D b 2 1 w b G V 0 a W 9 u X 0 R h d G U m c X V v d D s s J n F 1 b 3 Q 7 V V J M X 1 B T V V 9 C T 1 g m c X V v d D s s J n F 1 b 3 Q 7 Q W N j Z X N z a W J s Z S Z x d W 9 0 O y w m c X V v d D t B b H R l c m 5 h d G l 2 Z V 9 S b 2 9 t X 0 5 h b W U m c X V v d D s s J n F 1 b 3 Q 7 Q W x 0 Z X J u Y X R p d m V f U m 9 v b V 9 O d W 1 i Z X I m c X V v d D s s J n F 1 b 3 Q 7 Q X J l Y S Z x d W 9 0 O y w m c X V v d D t B U 0 Z f V H l w Z S Z x d W 9 0 O y w m c X V v d D t B c 3 N l d H M m c X V v d D s s J n F 1 b 3 Q 7 Q n V k Z 2 V 0 X 0 N v Z G U m c X V v d D s s J n F 1 b 3 Q 7 Q n V p b G R p b m c g T m F t Z S Z x d W 9 0 O y w m c X V v d D t C d W l s Z G l u Z 1 9 D b 3 V u d C Z x d W 9 0 O y w m c X V v d D t C d W l s Z G l u Z 1 9 G d W 5 j d G l v b i Z x d W 9 0 O y w m c X V v d D t C d W l s Z G l u Z 1 9 G d W 5 j d G l v b l 9 D Y X R l Z 2 9 y e S Z x d W 9 0 O y w m c X V v d D t C d W l s Z G l u Z 1 9 M Z W F z Z V 9 D b 2 R l J n F 1 b 3 Q 7 L C Z x d W 9 0 O 0 N v b m R p d G l v b l 9 D b 2 R l J n F 1 b 3 Q 7 L C Z x d W 9 0 O 0 R l Y 2 9 t b W l z c 2 l v b m V k J n F 1 b 3 Q 7 L C Z x d W 9 0 O 0 R l c G F y d G 1 l b n Q m c X V v d D s s J n F 1 b 3 Q 7 R G l 2 a X N p b 2 5 f Q 2 9 k Z S Z x d W 9 0 O y w m c X V v d D t E b 2 5 v c i Z x d W 9 0 O y w m c X V v d D t G a W 5 p c 2 h f Q m F z Z S Z x d W 9 0 O y w m c X V v d D t G a W 5 p c 2 h f Q 2 V p b G l u Z y Z x d W 9 0 O y w m c X V v d D t G a W 5 p c 2 h f R m x v b 3 I m c X V v d D s s J n F 1 b 3 Q 7 R m l u a X N o X 1 d h b G w m c X V v d D s s J n F 1 b 3 Q 7 R m x v b 3 I m c X V v d D s s J n F 1 b 3 Q 7 S G F u Z G l j Y X A m c X V v d D s s J n F 1 b 3 Q 7 S G V h d F 9 D b 2 R l J n F 1 b 3 Q 7 L C Z x d W 9 0 O 0 l u d G V y c 3 R p d G l h b C Z x d W 9 0 O y w m c X V v d D t M Z W F z Z V 9 D b 2 R l J n F 1 b 3 Q 7 L C Z x d W 9 0 O 0 x l d m V s J n F 1 b 3 Q 7 L C Z x d W 9 0 O 0 1 h e G l t b 1 9 O Y W 1 l J n F 1 b 3 Q 7 L C Z x d W 9 0 O 0 5 h b W U u M S Z x d W 9 0 O y w m c X V v d D t O d W 1 i Z X I m c X V v d D s s J n F 1 b 3 Q 7 T 2 N j d X B h b m N 5 J n F 1 b 3 Q 7 L C Z x d W 9 0 O 0 9 m Z m l j a W F s X 0 5 h b W U m c X V v d D s s J n F 1 b 3 Q 7 T 3 d u Z X J z a G l w X 1 N 0 Y X R 1 c y Z x d W 9 0 O y w m c X V v d D t S b 2 9 t X 0 F D J n F 1 b 3 Q 7 L C Z x d W 9 0 O 1 J v b 2 1 f Q 2 9 u Z G l 0 a W 9 u J n F 1 b 3 Q 7 L C Z x d W 9 0 O 1 J v b 2 1 f R n V u Y 3 R p b 2 5 f Q 2 9 k Z S Z x d W 9 0 O y w m c X V v d D t S b 2 9 t X 0 Z 1 b m N 0 a W 9 u X 0 R l c 2 N y a X B 0 a W 9 u J n F 1 b 3 Q 7 L C Z x d W 9 0 O 1 J v b 2 1 f S U Q m c X V v d D s s J n F 1 b 3 Q 7 U m 9 v b V 9 U e X B l X 0 N v Z G U m c X V v d D s s J n F 1 b 3 Q 7 U m 9 v b V 9 U e X B l X 0 R l c 2 N y a X B 0 a W 9 u J n F 1 b 3 Q 7 L C Z x d W 9 0 O 1 N l Y 3 V y a X R 5 X 1 J v b 2 0 m c X V v d D s s J n F 1 b 3 Q 7 U 3 R 1 Z G V u d F 9 T Z W F 0 c y Z x d W 9 0 O y w m c X V v d D t U e X B l J n F 1 b 3 Q 7 L C Z x d W 9 0 O 0 F j d H V h d G V k J n F 1 b 3 Q 7 L C Z x d W 9 0 O 0 J B U 1 9 D b 2 5 0 c m 9 s X 0 l E J n F 1 b 3 Q 7 L C Z x d W 9 0 O 0 N v c m U m c X V v d D s s J n F 1 b 3 Q 7 R G V z Y 3 J p c H R p b 2 4 m c X V v d D s s J n F 1 b 3 Q 7 R m l y Z V 9 S Y X R p b m c m c X V v d D s s J n F 1 b 3 Q 7 T G 9 j Y X R p b 2 4 m c X V v d D s s J n F 1 b 3 Q 7 T W F p b n R l b m F u Y 2 V f U m V x d W l y Z W Q m c X V v d D s s J n F 1 b 3 Q 7 T W F u d W Z h Y 3 R 1 c m V y J n F 1 b 3 Q 7 L C Z x d W 9 0 O 0 1 h c m s m c X V v d D s s J n F 1 b 3 Q 7 T W 9 k Z W w m c X V v d D s s J n F 1 b 3 Q 7 T 0 1 f T W F u d W F s X 0 5 1 b W J l c i Z x d W 9 0 O y w m c X V v d D t P T U 1 h b n V h b F 9 S Z X F 1 a X J l Z C Z x d W 9 0 O y w m c X V v d D t S Z X N w b 2 5 z a W J p b G l 0 e V 9 J b n N 0 Y W x s Y X R p b 2 4 m c X V v d D s s J n F 1 b 3 Q 7 U m V z c G 9 u c 2 l i a W x p d H l f U H J v Y 3 V y Z W 1 l b n Q m c X V v d D s s J n F 1 b 3 Q 7 U 2 V j d X J p d H l f R G 9 v c i Z x d W 9 0 O y w m c X V v d D t T Z X J p Y W x f T n V t Y m V y J n F 1 b 3 Q 7 L C Z x d W 9 0 O 1 N 1 Y m 1 p d H R h b F 9 O d W 1 i Z X I m c X V v d D s s J n F 1 b 3 Q 7 U 3 V i b W l 0 d G F s X 1 J l c X V p c m V k J n F 1 b 3 Q 7 L C Z x d W 9 0 O 1 N 1 Y l R 5 c G U m c X V v d D s s J n F 1 b 3 Q 7 V H l w Z S B N Y X J r J n F 1 b 3 Q 7 L C Z x d W 9 0 O 1 V S T F 9 B c H B y b 3 Z l Z F N 1 Y m 1 p d H R h b F 9 E b 2 M m c X V v d D s s J n F 1 b 3 Q 7 V V J M X 0 9 N T W F u d W F s X 0 R v Y y Z x d W 9 0 O y w m c X V v d D t V U k x f V 2 F y c m F u d H l f R G 9 j J n F 1 b 3 Q 7 L C Z x d W 9 0 O 1 d h c n J h b n R 5 X 0 V u Z F 9 E Y X R l J n F 1 b 3 Q 7 L C Z x d W 9 0 O 0 N v d W 5 0 J n F 1 b 3 Q 7 L C Z x d W 9 0 O 0 F t c G V y Y W d l J n F 1 b 3 Q 7 L C Z x d W 9 0 O 0 J h c m N v Z G U m c X V v d D s s J n F 1 b 3 Q 7 R X F 1 a X B t Z W 5 0 X 0 l E J n F 1 b 3 Q 7 L C Z x d W 9 0 O 0 l u c 3 R h b G x h d G l v b l 9 E Y X R l J n F 1 b 3 Q 7 L C Z x d W 9 0 O 1 N w Y W N l X 1 N l c n Z l Z C Z x d W 9 0 O y w m c X V v d D t F c X V p c G 1 l b n Q g U 3 R h d H V z J n F 1 b 3 Q 7 L C Z x d W 9 0 O 0 N v b n R h a W 5 z I F J l Z n J p Z 2 V y Y W 5 0 P y Z x d W 9 0 O y w m c X V v d D t V U k x f T m F t Z V B s Y X R l X 1 B p Y y Z x d W 9 0 O y w m c X V v d D t O Y W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i 9 F e H B h b m R l Z C B D b 2 5 0 Z W 5 0 L n t B c m V h X 1 N l c n Z p Y 2 V z L D B 9 J n F 1 b 3 Q 7 L C Z x d W 9 0 O 1 N l Y 3 R p b 2 4 x L 1 F 1 Z X J 5 M i 9 F e H B h b m R l Z C B D b 2 5 0 Z W 5 0 L n t C d W l s Z G l u Z 1 9 O d W 1 i Z X I s M X 0 m c X V v d D s s J n F 1 b 3 Q 7 U 2 V j d G l v b j E v U X V l c n k y L 0 V 4 c G F u Z G V k I E N v b n R l b n Q u e 0 N h b X B 1 c y w y f S Z x d W 9 0 O y w m c X V v d D t T Z W N 0 a W 9 u M S 9 R d W V y e T I v R X h w Y W 5 k Z W Q g Q 2 9 u d G V u d C 5 7 Q 2 9 s b G V n Z V 9 Q c m l t Y X J 5 L D N 9 J n F 1 b 3 Q 7 L C Z x d W 9 0 O 1 N l Y 3 R p b 2 4 x L 1 F 1 Z X J 5 M i 9 F e H B h b m R l Z C B D b 2 5 0 Z W 5 0 L n t M a W Z l Y 3 l j b G V f U G h h c 2 U s N H 0 m c X V v d D s s J n F 1 b 3 Q 7 U 2 V j d G l v b j E v U X V l c n k y L 0 V 4 c G F u Z G V k I E N v b n R l b n Q u e 1 B y b 2 p l Y 3 R f T m F t Z S w 1 f S Z x d W 9 0 O y w m c X V v d D t T Z W N 0 a W 9 u M S 9 R d W V y e T I v R X h w Y W 5 k Z W Q g Q 2 9 u d G V u d C 5 7 U H J v a m V j d F 9 O d W 1 i Z X I s N n 0 m c X V v d D s s J n F 1 b 3 Q 7 U 2 V j d G l v b j E v U X V l c n k y L 0 V 4 c G F u Z G V k I E N v b n R l b n Q u e 1 N o b 3 J 0 X 0 5 h b W U s N 3 0 m c X V v d D s s J n F 1 b 3 Q 7 U 2 V j d G l v b j E v U X V l c n k y L 0 V 4 c G F u Z G V k I E N v b n R l b n Q u e 1 N 1 Y n N 0 Y W 5 0 a W F s X 0 N v b X B s Z X R p b 2 5 f R G F 0 Z S w 4 f S Z x d W 9 0 O y w m c X V v d D t T Z W N 0 a W 9 u M S 9 R d W V y e T I v R X h w Y W 5 k Z W Q g Q 2 9 u d G V u d C 5 7 V V J M X 1 B T V V 9 C T 1 g s O X 0 m c X V v d D s s J n F 1 b 3 Q 7 U 2 V j d G l v b j E v U X V l c n k y L 0 V 4 c G F u Z G V k I E N v b n R l b n Q u e 0 F j Y 2 V z c 2 l i b G U s M T B 9 J n F 1 b 3 Q 7 L C Z x d W 9 0 O 1 N l Y 3 R p b 2 4 x L 1 F 1 Z X J 5 M i 9 F e H B h b m R l Z C B D b 2 5 0 Z W 5 0 L n t B b H R l c m 5 h d G l 2 Z V 9 S b 2 9 t X 0 5 h b W U s M T F 9 J n F 1 b 3 Q 7 L C Z x d W 9 0 O 1 N l Y 3 R p b 2 4 x L 1 F 1 Z X J 5 M i 9 F e H B h b m R l Z C B D b 2 5 0 Z W 5 0 L n t B b H R l c m 5 h d G l 2 Z V 9 S b 2 9 t X 0 5 1 b W J l c i w x M n 0 m c X V v d D s s J n F 1 b 3 Q 7 U 2 V j d G l v b j E v U X V l c n k y L 0 V 4 c G F u Z G V k I E N v b n R l b n Q u e 0 F y Z W E s M T N 9 J n F 1 b 3 Q 7 L C Z x d W 9 0 O 1 N l Y 3 R p b 2 4 x L 1 F 1 Z X J 5 M i 9 F e H B h b m R l Z C B D b 2 5 0 Z W 5 0 L n t B U 0 Z f V H l w Z S w x N H 0 m c X V v d D s s J n F 1 b 3 Q 7 U 2 V j d G l v b j E v U X V l c n k y L 0 V 4 c G F u Z G V k I E N v b n R l b n Q u e 0 F z c 2 V 0 c y w x N X 0 m c X V v d D s s J n F 1 b 3 Q 7 U 2 V j d G l v b j E v U X V l c n k y L 0 V 4 c G F u Z G V k I E N v b n R l b n Q u e 0 J 1 Z G d l d F 9 D b 2 R l L D E 2 f S Z x d W 9 0 O y w m c X V v d D t T Z W N 0 a W 9 u M S 9 R d W V y e T I v R X h w Y W 5 k Z W Q g Q 2 9 u d G V u d C 5 7 Q n V p b G R p b m c g T m F t Z S w x N 3 0 m c X V v d D s s J n F 1 b 3 Q 7 U 2 V j d G l v b j E v U X V l c n k y L 0 V 4 c G F u Z G V k I E N v b n R l b n Q u e 0 J 1 a W x k a W 5 n X 0 N v d W 5 0 L D E 4 f S Z x d W 9 0 O y w m c X V v d D t T Z W N 0 a W 9 u M S 9 R d W V y e T I v R X h w Y W 5 k Z W Q g Q 2 9 u d G V u d C 5 7 Q n V p b G R p b m d f R n V u Y 3 R p b 2 4 s M T l 9 J n F 1 b 3 Q 7 L C Z x d W 9 0 O 1 N l Y 3 R p b 2 4 x L 1 F 1 Z X J 5 M i 9 F e H B h b m R l Z C B D b 2 5 0 Z W 5 0 L n t C d W l s Z G l u Z 1 9 G d W 5 j d G l v b l 9 D Y X R l Z 2 9 y e S w y M H 0 m c X V v d D s s J n F 1 b 3 Q 7 U 2 V j d G l v b j E v U X V l c n k y L 0 V 4 c G F u Z G V k I E N v b n R l b n Q u e 0 J 1 a W x k a W 5 n X 0 x l Y X N l X 0 N v Z G U s M j F 9 J n F 1 b 3 Q 7 L C Z x d W 9 0 O 1 N l Y 3 R p b 2 4 x L 1 F 1 Z X J 5 M i 9 F e H B h b m R l Z C B D b 2 5 0 Z W 5 0 L n t D b 2 5 k a X R p b 2 5 f Q 2 9 k Z S w y M n 0 m c X V v d D s s J n F 1 b 3 Q 7 U 2 V j d G l v b j E v U X V l c n k y L 0 V 4 c G F u Z G V k I E N v b n R l b n Q u e 0 R l Y 2 9 t b W l z c 2 l v b m V k L D I z f S Z x d W 9 0 O y w m c X V v d D t T Z W N 0 a W 9 u M S 9 R d W V y e T I v R X h w Y W 5 k Z W Q g Q 2 9 u d G V u d C 5 7 R G V w Y X J 0 b W V u d C w y N H 0 m c X V v d D s s J n F 1 b 3 Q 7 U 2 V j d G l v b j E v U X V l c n k y L 0 V 4 c G F u Z G V k I E N v b n R l b n Q u e 0 R p d m l z a W 9 u X 0 N v Z G U s M j V 9 J n F 1 b 3 Q 7 L C Z x d W 9 0 O 1 N l Y 3 R p b 2 4 x L 1 F 1 Z X J 5 M i 9 F e H B h b m R l Z C B D b 2 5 0 Z W 5 0 L n t E b 2 5 v c i w y N n 0 m c X V v d D s s J n F 1 b 3 Q 7 U 2 V j d G l v b j E v U X V l c n k y L 0 V 4 c G F u Z G V k I E N v b n R l b n Q u e 0 Z p b m l z a F 9 C Y X N l L D I 3 f S Z x d W 9 0 O y w m c X V v d D t T Z W N 0 a W 9 u M S 9 R d W V y e T I v R X h w Y W 5 k Z W Q g Q 2 9 u d G V u d C 5 7 R m l u a X N o X 0 N l a W x p b m c s M j h 9 J n F 1 b 3 Q 7 L C Z x d W 9 0 O 1 N l Y 3 R p b 2 4 x L 1 F 1 Z X J 5 M i 9 F e H B h b m R l Z C B D b 2 5 0 Z W 5 0 L n t G a W 5 p c 2 h f R m x v b 3 I s M j l 9 J n F 1 b 3 Q 7 L C Z x d W 9 0 O 1 N l Y 3 R p b 2 4 x L 1 F 1 Z X J 5 M i 9 F e H B h b m R l Z C B D b 2 5 0 Z W 5 0 L n t G a W 5 p c 2 h f V 2 F s b C w z M H 0 m c X V v d D s s J n F 1 b 3 Q 7 U 2 V j d G l v b j E v U X V l c n k y L 0 V 4 c G F u Z G V k I E N v b n R l b n Q u e 0 Z s b 2 9 y L D M x f S Z x d W 9 0 O y w m c X V v d D t T Z W N 0 a W 9 u M S 9 R d W V y e T I v R X h w Y W 5 k Z W Q g Q 2 9 u d G V u d C 5 7 S G F u Z G l j Y X A s M z J 9 J n F 1 b 3 Q 7 L C Z x d W 9 0 O 1 N l Y 3 R p b 2 4 x L 1 F 1 Z X J 5 M i 9 F e H B h b m R l Z C B D b 2 5 0 Z W 5 0 L n t I Z W F 0 X 0 N v Z G U s M z N 9 J n F 1 b 3 Q 7 L C Z x d W 9 0 O 1 N l Y 3 R p b 2 4 x L 1 F 1 Z X J 5 M i 9 F e H B h b m R l Z C B D b 2 5 0 Z W 5 0 L n t J b n R l c n N 0 a X R p Y W w s M z R 9 J n F 1 b 3 Q 7 L C Z x d W 9 0 O 1 N l Y 3 R p b 2 4 x L 1 F 1 Z X J 5 M i 9 F e H B h b m R l Z C B D b 2 5 0 Z W 5 0 L n t M Z W F z Z V 9 D b 2 R l L D M 1 f S Z x d W 9 0 O y w m c X V v d D t T Z W N 0 a W 9 u M S 9 R d W V y e T I v R X h w Y W 5 k Z W Q g Q 2 9 u d G V u d C 5 7 T G V 2 Z W w s M z Z 9 J n F 1 b 3 Q 7 L C Z x d W 9 0 O 1 N l Y 3 R p b 2 4 x L 1 F 1 Z X J 5 M i 9 F e H B h b m R l Z C B D b 2 5 0 Z W 5 0 L n t N Y X h p b W 9 f T m F t Z S w z N 3 0 m c X V v d D s s J n F 1 b 3 Q 7 U 2 V j d G l v b j E v U X V l c n k y L 0 V 4 c G F u Z G V k I E N v b n R l b n Q u e 0 5 h b W U u M S w z O H 0 m c X V v d D s s J n F 1 b 3 Q 7 U 2 V j d G l v b j E v U X V l c n k y L 0 V 4 c G F u Z G V k I E N v b n R l b n Q u e 0 5 1 b W J l c i w z O X 0 m c X V v d D s s J n F 1 b 3 Q 7 U 2 V j d G l v b j E v U X V l c n k y L 0 V 4 c G F u Z G V k I E N v b n R l b n Q u e 0 9 j Y 3 V w Y W 5 j e S w 0 M H 0 m c X V v d D s s J n F 1 b 3 Q 7 U 2 V j d G l v b j E v U X V l c n k y L 0 V 4 c G F u Z G V k I E N v b n R l b n Q u e 0 9 m Z m l j a W F s X 0 5 h b W U s N D F 9 J n F 1 b 3 Q 7 L C Z x d W 9 0 O 1 N l Y 3 R p b 2 4 x L 1 F 1 Z X J 5 M i 9 F e H B h b m R l Z C B D b 2 5 0 Z W 5 0 L n t P d 2 5 l c n N o a X B f U 3 R h d H V z L D Q y f S Z x d W 9 0 O y w m c X V v d D t T Z W N 0 a W 9 u M S 9 R d W V y e T I v R X h w Y W 5 k Z W Q g Q 2 9 u d G V u d C 5 7 U m 9 v b V 9 B Q y w 0 M 3 0 m c X V v d D s s J n F 1 b 3 Q 7 U 2 V j d G l v b j E v U X V l c n k y L 0 V 4 c G F u Z G V k I E N v b n R l b n Q u e 1 J v b 2 1 f Q 2 9 u Z G l 0 a W 9 u L D Q 0 f S Z x d W 9 0 O y w m c X V v d D t T Z W N 0 a W 9 u M S 9 R d W V y e T I v R X h w Y W 5 k Z W Q g Q 2 9 u d G V u d C 5 7 U m 9 v b V 9 G d W 5 j d G l v b l 9 D b 2 R l L D Q 1 f S Z x d W 9 0 O y w m c X V v d D t T Z W N 0 a W 9 u M S 9 R d W V y e T I v R X h w Y W 5 k Z W Q g Q 2 9 u d G V u d C 5 7 U m 9 v b V 9 G d W 5 j d G l v b l 9 E Z X N j c m l w d G l v b i w 0 N n 0 m c X V v d D s s J n F 1 b 3 Q 7 U 2 V j d G l v b j E v U X V l c n k y L 0 V 4 c G F u Z G V k I E N v b n R l b n Q u e 1 J v b 2 1 f S U Q s N D d 9 J n F 1 b 3 Q 7 L C Z x d W 9 0 O 1 N l Y 3 R p b 2 4 x L 1 F 1 Z X J 5 M i 9 F e H B h b m R l Z C B D b 2 5 0 Z W 5 0 L n t S b 2 9 t X 1 R 5 c G V f Q 2 9 k Z S w 0 O H 0 m c X V v d D s s J n F 1 b 3 Q 7 U 2 V j d G l v b j E v U X V l c n k y L 0 V 4 c G F u Z G V k I E N v b n R l b n Q u e 1 J v b 2 1 f V H l w Z V 9 E Z X N j c m l w d G l v b i w 0 O X 0 m c X V v d D s s J n F 1 b 3 Q 7 U 2 V j d G l v b j E v U X V l c n k y L 0 V 4 c G F u Z G V k I E N v b n R l b n Q u e 1 N l Y 3 V y a X R 5 X 1 J v b 2 0 s N T B 9 J n F 1 b 3 Q 7 L C Z x d W 9 0 O 1 N l Y 3 R p b 2 4 x L 1 F 1 Z X J 5 M i 9 F e H B h b m R l Z C B D b 2 5 0 Z W 5 0 L n t T d H V k Z W 5 0 X 1 N l Y X R z L D U x f S Z x d W 9 0 O y w m c X V v d D t T Z W N 0 a W 9 u M S 9 R d W V y e T I v R X h w Y W 5 k Z W Q g Q 2 9 u d G V u d C 5 7 V H l w Z S w 1 M n 0 m c X V v d D s s J n F 1 b 3 Q 7 U 2 V j d G l v b j E v U X V l c n k y L 0 V 4 c G F u Z G V k I E N v b n R l b n Q u e 0 F j d H V h d G V k L D U z f S Z x d W 9 0 O y w m c X V v d D t T Z W N 0 a W 9 u M S 9 R d W V y e T I v R X h w Y W 5 k Z W Q g Q 2 9 u d G V u d C 5 7 Q k F T X 0 N v b n R y b 2 x f S U Q s N T R 9 J n F 1 b 3 Q 7 L C Z x d W 9 0 O 1 N l Y 3 R p b 2 4 x L 1 F 1 Z X J 5 M i 9 F e H B h b m R l Z C B D b 2 5 0 Z W 5 0 L n t D b 3 J l L D U 1 f S Z x d W 9 0 O y w m c X V v d D t T Z W N 0 a W 9 u M S 9 R d W V y e T I v R X h w Y W 5 k Z W Q g Q 2 9 u d G V u d C 5 7 R G V z Y 3 J p c H R p b 2 4 s N T Z 9 J n F 1 b 3 Q 7 L C Z x d W 9 0 O 1 N l Y 3 R p b 2 4 x L 1 F 1 Z X J 5 M i 9 F e H B h b m R l Z C B D b 2 5 0 Z W 5 0 L n t G a X J l X 1 J h d G l u Z y w 1 N 3 0 m c X V v d D s s J n F 1 b 3 Q 7 U 2 V j d G l v b j E v U X V l c n k y L 0 V 4 c G F u Z G V k I E N v b n R l b n Q u e 0 x v Y 2 F 0 a W 9 u L D U 4 f S Z x d W 9 0 O y w m c X V v d D t T Z W N 0 a W 9 u M S 9 R d W V y e T I v R X h w Y W 5 k Z W Q g Q 2 9 u d G V u d C 5 7 T W F p b n R l b m F u Y 2 V f U m V x d W l y Z W Q s N T l 9 J n F 1 b 3 Q 7 L C Z x d W 9 0 O 1 N l Y 3 R p b 2 4 x L 1 F 1 Z X J 5 M i 9 F e H B h b m R l Z C B D b 2 5 0 Z W 5 0 L n t N Y W 5 1 Z m F j d H V y Z X I s N j B 9 J n F 1 b 3 Q 7 L C Z x d W 9 0 O 1 N l Y 3 R p b 2 4 x L 1 F 1 Z X J 5 M i 9 F e H B h b m R l Z C B D b 2 5 0 Z W 5 0 L n t N Y X J r L D Y x f S Z x d W 9 0 O y w m c X V v d D t T Z W N 0 a W 9 u M S 9 R d W V y e T I v R X h w Y W 5 k Z W Q g Q 2 9 u d G V u d C 5 7 T W 9 k Z W w s N j J 9 J n F 1 b 3 Q 7 L C Z x d W 9 0 O 1 N l Y 3 R p b 2 4 x L 1 F 1 Z X J 5 M i 9 F e H B h b m R l Z C B D b 2 5 0 Z W 5 0 L n t P T V 9 N Y W 5 1 Y W x f T n V t Y m V y L D Y z f S Z x d W 9 0 O y w m c X V v d D t T Z W N 0 a W 9 u M S 9 R d W V y e T I v R X h w Y W 5 k Z W Q g Q 2 9 u d G V u d C 5 7 T 0 1 N Y W 5 1 Y W x f U m V x d W l y Z W Q s N j R 9 J n F 1 b 3 Q 7 L C Z x d W 9 0 O 1 N l Y 3 R p b 2 4 x L 1 F 1 Z X J 5 M i 9 F e H B h b m R l Z C B D b 2 5 0 Z W 5 0 L n t S Z X N w b 2 5 z a W J p b G l 0 e V 9 J b n N 0 Y W x s Y X R p b 2 4 s N j V 9 J n F 1 b 3 Q 7 L C Z x d W 9 0 O 1 N l Y 3 R p b 2 4 x L 1 F 1 Z X J 5 M i 9 F e H B h b m R l Z C B D b 2 5 0 Z W 5 0 L n t S Z X N w b 2 5 z a W J p b G l 0 e V 9 Q c m 9 j d X J l b W V u d C w 2 N n 0 m c X V v d D s s J n F 1 b 3 Q 7 U 2 V j d G l v b j E v U X V l c n k y L 0 V 4 c G F u Z G V k I E N v b n R l b n Q u e 1 N l Y 3 V y a X R 5 X 0 R v b 3 I s N j d 9 J n F 1 b 3 Q 7 L C Z x d W 9 0 O 1 N l Y 3 R p b 2 4 x L 1 F 1 Z X J 5 M i 9 F e H B h b m R l Z C B D b 2 5 0 Z W 5 0 L n t T Z X J p Y W x f T n V t Y m V y L D Y 4 f S Z x d W 9 0 O y w m c X V v d D t T Z W N 0 a W 9 u M S 9 R d W V y e T I v R X h w Y W 5 k Z W Q g Q 2 9 u d G V u d C 5 7 U 3 V i b W l 0 d G F s X 0 5 1 b W J l c i w 2 O X 0 m c X V v d D s s J n F 1 b 3 Q 7 U 2 V j d G l v b j E v U X V l c n k y L 0 V 4 c G F u Z G V k I E N v b n R l b n Q u e 1 N 1 Y m 1 p d H R h b F 9 S Z X F 1 a X J l Z C w 3 M H 0 m c X V v d D s s J n F 1 b 3 Q 7 U 2 V j d G l v b j E v U X V l c n k y L 0 V 4 c G F u Z G V k I E N v b n R l b n Q u e 1 N 1 Y l R 5 c G U s N z F 9 J n F 1 b 3 Q 7 L C Z x d W 9 0 O 1 N l Y 3 R p b 2 4 x L 1 F 1 Z X J 5 M i 9 F e H B h b m R l Z C B D b 2 5 0 Z W 5 0 L n t U e X B l I E 1 h c m s s N z J 9 J n F 1 b 3 Q 7 L C Z x d W 9 0 O 1 N l Y 3 R p b 2 4 x L 1 F 1 Z X J 5 M i 9 F e H B h b m R l Z C B D b 2 5 0 Z W 5 0 L n t V U k x f Q X B w c m 9 2 Z W R T d W J t a X R 0 Y W x f R G 9 j L D c z f S Z x d W 9 0 O y w m c X V v d D t T Z W N 0 a W 9 u M S 9 R d W V y e T I v R X h w Y W 5 k Z W Q g Q 2 9 u d G V u d C 5 7 V V J M X 0 9 N T W F u d W F s X 0 R v Y y w 3 N H 0 m c X V v d D s s J n F 1 b 3 Q 7 U 2 V j d G l v b j E v U X V l c n k y L 0 V 4 c G F u Z G V k I E N v b n R l b n Q u e 1 V S T F 9 X Y X J y Y W 5 0 e V 9 E b 2 M s N z V 9 J n F 1 b 3 Q 7 L C Z x d W 9 0 O 1 N l Y 3 R p b 2 4 x L 1 F 1 Z X J 5 M i 9 F e H B h b m R l Z C B D b 2 5 0 Z W 5 0 L n t X Y X J y Y W 5 0 e V 9 F b m R f R G F 0 Z S w 3 N n 0 m c X V v d D s s J n F 1 b 3 Q 7 U 2 V j d G l v b j E v U X V l c n k y L 0 V 4 c G F u Z G V k I E N v b n R l b n Q u e 0 N v d W 5 0 L D c 3 f S Z x d W 9 0 O y w m c X V v d D t T Z W N 0 a W 9 u M S 9 R d W V y e T I v R X h w Y W 5 k Z W Q g Q 2 9 u d G V u d C 5 7 Q W 1 w Z X J h Z 2 U s N z h 9 J n F 1 b 3 Q 7 L C Z x d W 9 0 O 1 N l Y 3 R p b 2 4 x L 1 F 1 Z X J 5 M i 9 F e H B h b m R l Z C B D b 2 5 0 Z W 5 0 L n t C Y X J j b 2 R l L D c 5 f S Z x d W 9 0 O y w m c X V v d D t T Z W N 0 a W 9 u M S 9 R d W V y e T I v R X h w Y W 5 k Z W Q g Q 2 9 u d G V u d C 5 7 R X F 1 a X B t Z W 5 0 X 0 l E L D g w f S Z x d W 9 0 O y w m c X V v d D t T Z W N 0 a W 9 u M S 9 R d W V y e T I v R X h w Y W 5 k Z W Q g Q 2 9 u d G V u d C 5 7 S W 5 z d G F s b G F 0 a W 9 u X 0 R h d G U s O D F 9 J n F 1 b 3 Q 7 L C Z x d W 9 0 O 1 N l Y 3 R p b 2 4 x L 1 F 1 Z X J 5 M i 9 F e H B h b m R l Z C B D b 2 5 0 Z W 5 0 L n t T c G F j Z V 9 T Z X J 2 Z W Q s O D J 9 J n F 1 b 3 Q 7 L C Z x d W 9 0 O 1 N l Y 3 R p b 2 4 x L 1 F 1 Z X J 5 M i 9 F e H B h b m R l Z C B D b 2 5 0 Z W 5 0 L n t F c X V p c G 1 l b n Q g U 3 R h d H V z L D g z f S Z x d W 9 0 O y w m c X V v d D t T Z W N 0 a W 9 u M S 9 R d W V y e T I v R X h w Y W 5 k Z W Q g Q 2 9 u d G V u d C 5 7 Q 2 9 u d G F p b n M g U m V m c m l n Z X J h b n Q / L D g 0 f S Z x d W 9 0 O y w m c X V v d D t T Z W N 0 a W 9 u M S 9 R d W V y e T I v R X h w Y W 5 k Z W Q g Q 2 9 u d G V u d C 5 7 V V J M X 0 5 h b W V Q b G F 0 Z V 9 Q a W M s O D V 9 J n F 1 b 3 Q 7 L C Z x d W 9 0 O 1 N l Y 3 R p b 2 4 x L 1 F 1 Z X J 5 M i 9 T b 3 V y Y 2 U u e 0 5 h b W U s M X 0 m c X V v d D t d L C Z x d W 9 0 O 0 N v b H V t b k N v d W 5 0 J n F 1 b 3 Q 7 O j g 3 L C Z x d W 9 0 O 0 t l e U N v b H V t b k 5 h b W V z J n F 1 b 3 Q 7 O l t d L C Z x d W 9 0 O 0 N v b H V t b k l k Z W 5 0 a X R p Z X M m c X V v d D s 6 W y Z x d W 9 0 O 1 N l Y 3 R p b 2 4 x L 1 F 1 Z X J 5 M i 9 F e H B h b m R l Z C B D b 2 5 0 Z W 5 0 L n t B c m V h X 1 N l c n Z p Y 2 V z L D B 9 J n F 1 b 3 Q 7 L C Z x d W 9 0 O 1 N l Y 3 R p b 2 4 x L 1 F 1 Z X J 5 M i 9 F e H B h b m R l Z C B D b 2 5 0 Z W 5 0 L n t C d W l s Z G l u Z 1 9 O d W 1 i Z X I s M X 0 m c X V v d D s s J n F 1 b 3 Q 7 U 2 V j d G l v b j E v U X V l c n k y L 0 V 4 c G F u Z G V k I E N v b n R l b n Q u e 0 N h b X B 1 c y w y f S Z x d W 9 0 O y w m c X V v d D t T Z W N 0 a W 9 u M S 9 R d W V y e T I v R X h w Y W 5 k Z W Q g Q 2 9 u d G V u d C 5 7 Q 2 9 s b G V n Z V 9 Q c m l t Y X J 5 L D N 9 J n F 1 b 3 Q 7 L C Z x d W 9 0 O 1 N l Y 3 R p b 2 4 x L 1 F 1 Z X J 5 M i 9 F e H B h b m R l Z C B D b 2 5 0 Z W 5 0 L n t M a W Z l Y 3 l j b G V f U G h h c 2 U s N H 0 m c X V v d D s s J n F 1 b 3 Q 7 U 2 V j d G l v b j E v U X V l c n k y L 0 V 4 c G F u Z G V k I E N v b n R l b n Q u e 1 B y b 2 p l Y 3 R f T m F t Z S w 1 f S Z x d W 9 0 O y w m c X V v d D t T Z W N 0 a W 9 u M S 9 R d W V y e T I v R X h w Y W 5 k Z W Q g Q 2 9 u d G V u d C 5 7 U H J v a m V j d F 9 O d W 1 i Z X I s N n 0 m c X V v d D s s J n F 1 b 3 Q 7 U 2 V j d G l v b j E v U X V l c n k y L 0 V 4 c G F u Z G V k I E N v b n R l b n Q u e 1 N o b 3 J 0 X 0 5 h b W U s N 3 0 m c X V v d D s s J n F 1 b 3 Q 7 U 2 V j d G l v b j E v U X V l c n k y L 0 V 4 c G F u Z G V k I E N v b n R l b n Q u e 1 N 1 Y n N 0 Y W 5 0 a W F s X 0 N v b X B s Z X R p b 2 5 f R G F 0 Z S w 4 f S Z x d W 9 0 O y w m c X V v d D t T Z W N 0 a W 9 u M S 9 R d W V y e T I v R X h w Y W 5 k Z W Q g Q 2 9 u d G V u d C 5 7 V V J M X 1 B T V V 9 C T 1 g s O X 0 m c X V v d D s s J n F 1 b 3 Q 7 U 2 V j d G l v b j E v U X V l c n k y L 0 V 4 c G F u Z G V k I E N v b n R l b n Q u e 0 F j Y 2 V z c 2 l i b G U s M T B 9 J n F 1 b 3 Q 7 L C Z x d W 9 0 O 1 N l Y 3 R p b 2 4 x L 1 F 1 Z X J 5 M i 9 F e H B h b m R l Z C B D b 2 5 0 Z W 5 0 L n t B b H R l c m 5 h d G l 2 Z V 9 S b 2 9 t X 0 5 h b W U s M T F 9 J n F 1 b 3 Q 7 L C Z x d W 9 0 O 1 N l Y 3 R p b 2 4 x L 1 F 1 Z X J 5 M i 9 F e H B h b m R l Z C B D b 2 5 0 Z W 5 0 L n t B b H R l c m 5 h d G l 2 Z V 9 S b 2 9 t X 0 5 1 b W J l c i w x M n 0 m c X V v d D s s J n F 1 b 3 Q 7 U 2 V j d G l v b j E v U X V l c n k y L 0 V 4 c G F u Z G V k I E N v b n R l b n Q u e 0 F y Z W E s M T N 9 J n F 1 b 3 Q 7 L C Z x d W 9 0 O 1 N l Y 3 R p b 2 4 x L 1 F 1 Z X J 5 M i 9 F e H B h b m R l Z C B D b 2 5 0 Z W 5 0 L n t B U 0 Z f V H l w Z S w x N H 0 m c X V v d D s s J n F 1 b 3 Q 7 U 2 V j d G l v b j E v U X V l c n k y L 0 V 4 c G F u Z G V k I E N v b n R l b n Q u e 0 F z c 2 V 0 c y w x N X 0 m c X V v d D s s J n F 1 b 3 Q 7 U 2 V j d G l v b j E v U X V l c n k y L 0 V 4 c G F u Z G V k I E N v b n R l b n Q u e 0 J 1 Z G d l d F 9 D b 2 R l L D E 2 f S Z x d W 9 0 O y w m c X V v d D t T Z W N 0 a W 9 u M S 9 R d W V y e T I v R X h w Y W 5 k Z W Q g Q 2 9 u d G V u d C 5 7 Q n V p b G R p b m c g T m F t Z S w x N 3 0 m c X V v d D s s J n F 1 b 3 Q 7 U 2 V j d G l v b j E v U X V l c n k y L 0 V 4 c G F u Z G V k I E N v b n R l b n Q u e 0 J 1 a W x k a W 5 n X 0 N v d W 5 0 L D E 4 f S Z x d W 9 0 O y w m c X V v d D t T Z W N 0 a W 9 u M S 9 R d W V y e T I v R X h w Y W 5 k Z W Q g Q 2 9 u d G V u d C 5 7 Q n V p b G R p b m d f R n V u Y 3 R p b 2 4 s M T l 9 J n F 1 b 3 Q 7 L C Z x d W 9 0 O 1 N l Y 3 R p b 2 4 x L 1 F 1 Z X J 5 M i 9 F e H B h b m R l Z C B D b 2 5 0 Z W 5 0 L n t C d W l s Z G l u Z 1 9 G d W 5 j d G l v b l 9 D Y X R l Z 2 9 y e S w y M H 0 m c X V v d D s s J n F 1 b 3 Q 7 U 2 V j d G l v b j E v U X V l c n k y L 0 V 4 c G F u Z G V k I E N v b n R l b n Q u e 0 J 1 a W x k a W 5 n X 0 x l Y X N l X 0 N v Z G U s M j F 9 J n F 1 b 3 Q 7 L C Z x d W 9 0 O 1 N l Y 3 R p b 2 4 x L 1 F 1 Z X J 5 M i 9 F e H B h b m R l Z C B D b 2 5 0 Z W 5 0 L n t D b 2 5 k a X R p b 2 5 f Q 2 9 k Z S w y M n 0 m c X V v d D s s J n F 1 b 3 Q 7 U 2 V j d G l v b j E v U X V l c n k y L 0 V 4 c G F u Z G V k I E N v b n R l b n Q u e 0 R l Y 2 9 t b W l z c 2 l v b m V k L D I z f S Z x d W 9 0 O y w m c X V v d D t T Z W N 0 a W 9 u M S 9 R d W V y e T I v R X h w Y W 5 k Z W Q g Q 2 9 u d G V u d C 5 7 R G V w Y X J 0 b W V u d C w y N H 0 m c X V v d D s s J n F 1 b 3 Q 7 U 2 V j d G l v b j E v U X V l c n k y L 0 V 4 c G F u Z G V k I E N v b n R l b n Q u e 0 R p d m l z a W 9 u X 0 N v Z G U s M j V 9 J n F 1 b 3 Q 7 L C Z x d W 9 0 O 1 N l Y 3 R p b 2 4 x L 1 F 1 Z X J 5 M i 9 F e H B h b m R l Z C B D b 2 5 0 Z W 5 0 L n t E b 2 5 v c i w y N n 0 m c X V v d D s s J n F 1 b 3 Q 7 U 2 V j d G l v b j E v U X V l c n k y L 0 V 4 c G F u Z G V k I E N v b n R l b n Q u e 0 Z p b m l z a F 9 C Y X N l L D I 3 f S Z x d W 9 0 O y w m c X V v d D t T Z W N 0 a W 9 u M S 9 R d W V y e T I v R X h w Y W 5 k Z W Q g Q 2 9 u d G V u d C 5 7 R m l u a X N o X 0 N l a W x p b m c s M j h 9 J n F 1 b 3 Q 7 L C Z x d W 9 0 O 1 N l Y 3 R p b 2 4 x L 1 F 1 Z X J 5 M i 9 F e H B h b m R l Z C B D b 2 5 0 Z W 5 0 L n t G a W 5 p c 2 h f R m x v b 3 I s M j l 9 J n F 1 b 3 Q 7 L C Z x d W 9 0 O 1 N l Y 3 R p b 2 4 x L 1 F 1 Z X J 5 M i 9 F e H B h b m R l Z C B D b 2 5 0 Z W 5 0 L n t G a W 5 p c 2 h f V 2 F s b C w z M H 0 m c X V v d D s s J n F 1 b 3 Q 7 U 2 V j d G l v b j E v U X V l c n k y L 0 V 4 c G F u Z G V k I E N v b n R l b n Q u e 0 Z s b 2 9 y L D M x f S Z x d W 9 0 O y w m c X V v d D t T Z W N 0 a W 9 u M S 9 R d W V y e T I v R X h w Y W 5 k Z W Q g Q 2 9 u d G V u d C 5 7 S G F u Z G l j Y X A s M z J 9 J n F 1 b 3 Q 7 L C Z x d W 9 0 O 1 N l Y 3 R p b 2 4 x L 1 F 1 Z X J 5 M i 9 F e H B h b m R l Z C B D b 2 5 0 Z W 5 0 L n t I Z W F 0 X 0 N v Z G U s M z N 9 J n F 1 b 3 Q 7 L C Z x d W 9 0 O 1 N l Y 3 R p b 2 4 x L 1 F 1 Z X J 5 M i 9 F e H B h b m R l Z C B D b 2 5 0 Z W 5 0 L n t J b n R l c n N 0 a X R p Y W w s M z R 9 J n F 1 b 3 Q 7 L C Z x d W 9 0 O 1 N l Y 3 R p b 2 4 x L 1 F 1 Z X J 5 M i 9 F e H B h b m R l Z C B D b 2 5 0 Z W 5 0 L n t M Z W F z Z V 9 D b 2 R l L D M 1 f S Z x d W 9 0 O y w m c X V v d D t T Z W N 0 a W 9 u M S 9 R d W V y e T I v R X h w Y W 5 k Z W Q g Q 2 9 u d G V u d C 5 7 T G V 2 Z W w s M z Z 9 J n F 1 b 3 Q 7 L C Z x d W 9 0 O 1 N l Y 3 R p b 2 4 x L 1 F 1 Z X J 5 M i 9 F e H B h b m R l Z C B D b 2 5 0 Z W 5 0 L n t N Y X h p b W 9 f T m F t Z S w z N 3 0 m c X V v d D s s J n F 1 b 3 Q 7 U 2 V j d G l v b j E v U X V l c n k y L 0 V 4 c G F u Z G V k I E N v b n R l b n Q u e 0 5 h b W U u M S w z O H 0 m c X V v d D s s J n F 1 b 3 Q 7 U 2 V j d G l v b j E v U X V l c n k y L 0 V 4 c G F u Z G V k I E N v b n R l b n Q u e 0 5 1 b W J l c i w z O X 0 m c X V v d D s s J n F 1 b 3 Q 7 U 2 V j d G l v b j E v U X V l c n k y L 0 V 4 c G F u Z G V k I E N v b n R l b n Q u e 0 9 j Y 3 V w Y W 5 j e S w 0 M H 0 m c X V v d D s s J n F 1 b 3 Q 7 U 2 V j d G l v b j E v U X V l c n k y L 0 V 4 c G F u Z G V k I E N v b n R l b n Q u e 0 9 m Z m l j a W F s X 0 5 h b W U s N D F 9 J n F 1 b 3 Q 7 L C Z x d W 9 0 O 1 N l Y 3 R p b 2 4 x L 1 F 1 Z X J 5 M i 9 F e H B h b m R l Z C B D b 2 5 0 Z W 5 0 L n t P d 2 5 l c n N o a X B f U 3 R h d H V z L D Q y f S Z x d W 9 0 O y w m c X V v d D t T Z W N 0 a W 9 u M S 9 R d W V y e T I v R X h w Y W 5 k Z W Q g Q 2 9 u d G V u d C 5 7 U m 9 v b V 9 B Q y w 0 M 3 0 m c X V v d D s s J n F 1 b 3 Q 7 U 2 V j d G l v b j E v U X V l c n k y L 0 V 4 c G F u Z G V k I E N v b n R l b n Q u e 1 J v b 2 1 f Q 2 9 u Z G l 0 a W 9 u L D Q 0 f S Z x d W 9 0 O y w m c X V v d D t T Z W N 0 a W 9 u M S 9 R d W V y e T I v R X h w Y W 5 k Z W Q g Q 2 9 u d G V u d C 5 7 U m 9 v b V 9 G d W 5 j d G l v b l 9 D b 2 R l L D Q 1 f S Z x d W 9 0 O y w m c X V v d D t T Z W N 0 a W 9 u M S 9 R d W V y e T I v R X h w Y W 5 k Z W Q g Q 2 9 u d G V u d C 5 7 U m 9 v b V 9 G d W 5 j d G l v b l 9 E Z X N j c m l w d G l v b i w 0 N n 0 m c X V v d D s s J n F 1 b 3 Q 7 U 2 V j d G l v b j E v U X V l c n k y L 0 V 4 c G F u Z G V k I E N v b n R l b n Q u e 1 J v b 2 1 f S U Q s N D d 9 J n F 1 b 3 Q 7 L C Z x d W 9 0 O 1 N l Y 3 R p b 2 4 x L 1 F 1 Z X J 5 M i 9 F e H B h b m R l Z C B D b 2 5 0 Z W 5 0 L n t S b 2 9 t X 1 R 5 c G V f Q 2 9 k Z S w 0 O H 0 m c X V v d D s s J n F 1 b 3 Q 7 U 2 V j d G l v b j E v U X V l c n k y L 0 V 4 c G F u Z G V k I E N v b n R l b n Q u e 1 J v b 2 1 f V H l w Z V 9 E Z X N j c m l w d G l v b i w 0 O X 0 m c X V v d D s s J n F 1 b 3 Q 7 U 2 V j d G l v b j E v U X V l c n k y L 0 V 4 c G F u Z G V k I E N v b n R l b n Q u e 1 N l Y 3 V y a X R 5 X 1 J v b 2 0 s N T B 9 J n F 1 b 3 Q 7 L C Z x d W 9 0 O 1 N l Y 3 R p b 2 4 x L 1 F 1 Z X J 5 M i 9 F e H B h b m R l Z C B D b 2 5 0 Z W 5 0 L n t T d H V k Z W 5 0 X 1 N l Y X R z L D U x f S Z x d W 9 0 O y w m c X V v d D t T Z W N 0 a W 9 u M S 9 R d W V y e T I v R X h w Y W 5 k Z W Q g Q 2 9 u d G V u d C 5 7 V H l w Z S w 1 M n 0 m c X V v d D s s J n F 1 b 3 Q 7 U 2 V j d G l v b j E v U X V l c n k y L 0 V 4 c G F u Z G V k I E N v b n R l b n Q u e 0 F j d H V h d G V k L D U z f S Z x d W 9 0 O y w m c X V v d D t T Z W N 0 a W 9 u M S 9 R d W V y e T I v R X h w Y W 5 k Z W Q g Q 2 9 u d G V u d C 5 7 Q k F T X 0 N v b n R y b 2 x f S U Q s N T R 9 J n F 1 b 3 Q 7 L C Z x d W 9 0 O 1 N l Y 3 R p b 2 4 x L 1 F 1 Z X J 5 M i 9 F e H B h b m R l Z C B D b 2 5 0 Z W 5 0 L n t D b 3 J l L D U 1 f S Z x d W 9 0 O y w m c X V v d D t T Z W N 0 a W 9 u M S 9 R d W V y e T I v R X h w Y W 5 k Z W Q g Q 2 9 u d G V u d C 5 7 R G V z Y 3 J p c H R p b 2 4 s N T Z 9 J n F 1 b 3 Q 7 L C Z x d W 9 0 O 1 N l Y 3 R p b 2 4 x L 1 F 1 Z X J 5 M i 9 F e H B h b m R l Z C B D b 2 5 0 Z W 5 0 L n t G a X J l X 1 J h d G l u Z y w 1 N 3 0 m c X V v d D s s J n F 1 b 3 Q 7 U 2 V j d G l v b j E v U X V l c n k y L 0 V 4 c G F u Z G V k I E N v b n R l b n Q u e 0 x v Y 2 F 0 a W 9 u L D U 4 f S Z x d W 9 0 O y w m c X V v d D t T Z W N 0 a W 9 u M S 9 R d W V y e T I v R X h w Y W 5 k Z W Q g Q 2 9 u d G V u d C 5 7 T W F p b n R l b m F u Y 2 V f U m V x d W l y Z W Q s N T l 9 J n F 1 b 3 Q 7 L C Z x d W 9 0 O 1 N l Y 3 R p b 2 4 x L 1 F 1 Z X J 5 M i 9 F e H B h b m R l Z C B D b 2 5 0 Z W 5 0 L n t N Y W 5 1 Z m F j d H V y Z X I s N j B 9 J n F 1 b 3 Q 7 L C Z x d W 9 0 O 1 N l Y 3 R p b 2 4 x L 1 F 1 Z X J 5 M i 9 F e H B h b m R l Z C B D b 2 5 0 Z W 5 0 L n t N Y X J r L D Y x f S Z x d W 9 0 O y w m c X V v d D t T Z W N 0 a W 9 u M S 9 R d W V y e T I v R X h w Y W 5 k Z W Q g Q 2 9 u d G V u d C 5 7 T W 9 k Z W w s N j J 9 J n F 1 b 3 Q 7 L C Z x d W 9 0 O 1 N l Y 3 R p b 2 4 x L 1 F 1 Z X J 5 M i 9 F e H B h b m R l Z C B D b 2 5 0 Z W 5 0 L n t P T V 9 N Y W 5 1 Y W x f T n V t Y m V y L D Y z f S Z x d W 9 0 O y w m c X V v d D t T Z W N 0 a W 9 u M S 9 R d W V y e T I v R X h w Y W 5 k Z W Q g Q 2 9 u d G V u d C 5 7 T 0 1 N Y W 5 1 Y W x f U m V x d W l y Z W Q s N j R 9 J n F 1 b 3 Q 7 L C Z x d W 9 0 O 1 N l Y 3 R p b 2 4 x L 1 F 1 Z X J 5 M i 9 F e H B h b m R l Z C B D b 2 5 0 Z W 5 0 L n t S Z X N w b 2 5 z a W J p b G l 0 e V 9 J b n N 0 Y W x s Y X R p b 2 4 s N j V 9 J n F 1 b 3 Q 7 L C Z x d W 9 0 O 1 N l Y 3 R p b 2 4 x L 1 F 1 Z X J 5 M i 9 F e H B h b m R l Z C B D b 2 5 0 Z W 5 0 L n t S Z X N w b 2 5 z a W J p b G l 0 e V 9 Q c m 9 j d X J l b W V u d C w 2 N n 0 m c X V v d D s s J n F 1 b 3 Q 7 U 2 V j d G l v b j E v U X V l c n k y L 0 V 4 c G F u Z G V k I E N v b n R l b n Q u e 1 N l Y 3 V y a X R 5 X 0 R v b 3 I s N j d 9 J n F 1 b 3 Q 7 L C Z x d W 9 0 O 1 N l Y 3 R p b 2 4 x L 1 F 1 Z X J 5 M i 9 F e H B h b m R l Z C B D b 2 5 0 Z W 5 0 L n t T Z X J p Y W x f T n V t Y m V y L D Y 4 f S Z x d W 9 0 O y w m c X V v d D t T Z W N 0 a W 9 u M S 9 R d W V y e T I v R X h w Y W 5 k Z W Q g Q 2 9 u d G V u d C 5 7 U 3 V i b W l 0 d G F s X 0 5 1 b W J l c i w 2 O X 0 m c X V v d D s s J n F 1 b 3 Q 7 U 2 V j d G l v b j E v U X V l c n k y L 0 V 4 c G F u Z G V k I E N v b n R l b n Q u e 1 N 1 Y m 1 p d H R h b F 9 S Z X F 1 a X J l Z C w 3 M H 0 m c X V v d D s s J n F 1 b 3 Q 7 U 2 V j d G l v b j E v U X V l c n k y L 0 V 4 c G F u Z G V k I E N v b n R l b n Q u e 1 N 1 Y l R 5 c G U s N z F 9 J n F 1 b 3 Q 7 L C Z x d W 9 0 O 1 N l Y 3 R p b 2 4 x L 1 F 1 Z X J 5 M i 9 F e H B h b m R l Z C B D b 2 5 0 Z W 5 0 L n t U e X B l I E 1 h c m s s N z J 9 J n F 1 b 3 Q 7 L C Z x d W 9 0 O 1 N l Y 3 R p b 2 4 x L 1 F 1 Z X J 5 M i 9 F e H B h b m R l Z C B D b 2 5 0 Z W 5 0 L n t V U k x f Q X B w c m 9 2 Z W R T d W J t a X R 0 Y W x f R G 9 j L D c z f S Z x d W 9 0 O y w m c X V v d D t T Z W N 0 a W 9 u M S 9 R d W V y e T I v R X h w Y W 5 k Z W Q g Q 2 9 u d G V u d C 5 7 V V J M X 0 9 N T W F u d W F s X 0 R v Y y w 3 N H 0 m c X V v d D s s J n F 1 b 3 Q 7 U 2 V j d G l v b j E v U X V l c n k y L 0 V 4 c G F u Z G V k I E N v b n R l b n Q u e 1 V S T F 9 X Y X J y Y W 5 0 e V 9 E b 2 M s N z V 9 J n F 1 b 3 Q 7 L C Z x d W 9 0 O 1 N l Y 3 R p b 2 4 x L 1 F 1 Z X J 5 M i 9 F e H B h b m R l Z C B D b 2 5 0 Z W 5 0 L n t X Y X J y Y W 5 0 e V 9 F b m R f R G F 0 Z S w 3 N n 0 m c X V v d D s s J n F 1 b 3 Q 7 U 2 V j d G l v b j E v U X V l c n k y L 0 V 4 c G F u Z G V k I E N v b n R l b n Q u e 0 N v d W 5 0 L D c 3 f S Z x d W 9 0 O y w m c X V v d D t T Z W N 0 a W 9 u M S 9 R d W V y e T I v R X h w Y W 5 k Z W Q g Q 2 9 u d G V u d C 5 7 Q W 1 w Z X J h Z 2 U s N z h 9 J n F 1 b 3 Q 7 L C Z x d W 9 0 O 1 N l Y 3 R p b 2 4 x L 1 F 1 Z X J 5 M i 9 F e H B h b m R l Z C B D b 2 5 0 Z W 5 0 L n t C Y X J j b 2 R l L D c 5 f S Z x d W 9 0 O y w m c X V v d D t T Z W N 0 a W 9 u M S 9 R d W V y e T I v R X h w Y W 5 k Z W Q g Q 2 9 u d G V u d C 5 7 R X F 1 a X B t Z W 5 0 X 0 l E L D g w f S Z x d W 9 0 O y w m c X V v d D t T Z W N 0 a W 9 u M S 9 R d W V y e T I v R X h w Y W 5 k Z W Q g Q 2 9 u d G V u d C 5 7 S W 5 z d G F s b G F 0 a W 9 u X 0 R h d G U s O D F 9 J n F 1 b 3 Q 7 L C Z x d W 9 0 O 1 N l Y 3 R p b 2 4 x L 1 F 1 Z X J 5 M i 9 F e H B h b m R l Z C B D b 2 5 0 Z W 5 0 L n t T c G F j Z V 9 T Z X J 2 Z W Q s O D J 9 J n F 1 b 3 Q 7 L C Z x d W 9 0 O 1 N l Y 3 R p b 2 4 x L 1 F 1 Z X J 5 M i 9 F e H B h b m R l Z C B D b 2 5 0 Z W 5 0 L n t F c X V p c G 1 l b n Q g U 3 R h d H V z L D g z f S Z x d W 9 0 O y w m c X V v d D t T Z W N 0 a W 9 u M S 9 R d W V y e T I v R X h w Y W 5 k Z W Q g Q 2 9 u d G V u d C 5 7 Q 2 9 u d G F p b n M g U m V m c m l n Z X J h b n Q / L D g 0 f S Z x d W 9 0 O y w m c X V v d D t T Z W N 0 a W 9 u M S 9 R d W V y e T I v R X h w Y W 5 k Z W Q g Q 2 9 u d G V u d C 5 7 V V J M X 0 5 h b W V Q b G F 0 Z V 9 Q a W M s O D V 9 J n F 1 b 3 Q 7 L C Z x d W 9 0 O 1 N l Y 3 R p b 2 4 x L 1 F 1 Z X J 5 M i 9 T b 3 V y Y 2 U u e 0 5 h b W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I v R X h w Y W 5 k Z W Q l M j B D b 2 5 0 Z W 5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F F R p 0 k O b h F j 7 m 3 8 o c 0 f 6 I A A A A A A g A A A A A A A 2 Y A A M A A A A A Q A A A A V W U W / L i Y P v r V I X J S C 0 Q p k Q A A A A A E g A A A o A A A A B A A A A C z w w q x q X E o B K O 0 Y a N a E I 2 I U A A A A P b n / g G X 8 s W y K m G Z q 6 S 6 n 3 Q Z w a 4 S p b H u w L Q d 3 m k E R 0 4 D J 8 3 I J K B M / n I i 8 6 K i k Z T O l M I h s y x G O i / J l t D Y C Y U 3 6 G s K R h 5 b 4 Q n Q w a U r Q C B x x 1 Z g F A A A A P J W U 9 P 0 5 X 5 a B F C c 6 y q X B 2 3 G w H E Q < / D a t a M a s h u p > 
</file>

<file path=customXml/itemProps1.xml><?xml version="1.0" encoding="utf-8"?>
<ds:datastoreItem xmlns:ds="http://schemas.openxmlformats.org/officeDocument/2006/customXml" ds:itemID="{1C435F4A-ED2E-4FB9-8299-7B54696071D2}"/>
</file>

<file path=customXml/itemProps2.xml><?xml version="1.0" encoding="utf-8"?>
<ds:datastoreItem xmlns:ds="http://schemas.openxmlformats.org/officeDocument/2006/customXml" ds:itemID="{5FF8AB15-A439-40CF-8C59-8BDE5705304C}"/>
</file>

<file path=customXml/itemProps3.xml><?xml version="1.0" encoding="utf-8"?>
<ds:datastoreItem xmlns:ds="http://schemas.openxmlformats.org/officeDocument/2006/customXml" ds:itemID="{AA1C2FD8-3F4A-4B90-9679-9D8870449AD1}"/>
</file>

<file path=customXml/itemProps4.xml><?xml version="1.0" encoding="utf-8"?>
<ds:datastoreItem xmlns:ds="http://schemas.openxmlformats.org/officeDocument/2006/customXml" ds:itemID="{3561F311-FADA-4059-B57B-2F8C139440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Russ Manning</dc:creator>
  <cp:keywords/>
  <dc:description/>
  <cp:lastModifiedBy>Ghorbani, Zahra</cp:lastModifiedBy>
  <cp:revision/>
  <dcterms:created xsi:type="dcterms:W3CDTF">2017-08-01T18:46:06Z</dcterms:created>
  <dcterms:modified xsi:type="dcterms:W3CDTF">2021-10-25T17:38:57Z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0x0101001ADA60DF4F97A743AE35DE12DF1CBFF6</vt:lpwstr>
  </property>
</Properties>
</file>